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6" activeTab="11"/>
  </bookViews>
  <sheets>
    <sheet name="งบแสดงฐานะการเงิน" sheetId="1" r:id="rId1"/>
    <sheet name="หมายเหตุประกอบ งบทรัพย์สิน" sheetId="2" r:id="rId2"/>
    <sheet name="หมายเหตุเงินสดเงินฝาก" sheetId="3" r:id="rId3"/>
    <sheet name="หมายเหตุรายได้จากรัฐบาลค้างรับ" sheetId="4" r:id="rId4"/>
    <sheet name="เงินทุนโครงการเศรษฐกิจชุมชน" sheetId="5" r:id="rId5"/>
    <sheet name="ลูกหนี้เงินสะสม" sheetId="6" r:id="rId6"/>
    <sheet name="สรุปรายรับรายจ่าย" sheetId="7" r:id="rId7"/>
    <sheet name="รายจ่ายค้างจ่าย" sheetId="8" r:id="rId8"/>
    <sheet name="เงินรับฝาก" sheetId="9" r:id="rId9"/>
    <sheet name="เงินรับฝาก (2)" sheetId="10" r:id="rId10"/>
    <sheet name="เจ้าหนี้เงินสะสม" sheetId="11" r:id="rId11"/>
    <sheet name="เงินสะสม" sheetId="12" r:id="rId12"/>
    <sheet name="รายละเอียดแนบท้ายเงินสะสม" sheetId="13" r:id="rId13"/>
    <sheet name="หมายเหตุประกอบข้อมูลทั่วไป" sheetId="14" r:id="rId14"/>
    <sheet name="จ่ายจากรายรับแผนงานงบกลาง" sheetId="15" r:id="rId15"/>
    <sheet name="บริหารงานทั่วไป" sheetId="16" r:id="rId16"/>
    <sheet name="การรักษาความสงบภายใน" sheetId="17" r:id="rId17"/>
    <sheet name="การศึกษา" sheetId="18" r:id="rId18"/>
    <sheet name="สาธารณสุข" sheetId="19" r:id="rId19"/>
    <sheet name="สังคมสงเคราะห์" sheetId="20" r:id="rId20"/>
    <sheet name="เคหะและชุมชน" sheetId="21" r:id="rId21"/>
    <sheet name="สร้างความเข้มแข็งของชุมชน" sheetId="22" r:id="rId22"/>
    <sheet name="การศาสนา" sheetId="23" r:id="rId23"/>
    <sheet name="การเกษตร" sheetId="24" r:id="rId24"/>
    <sheet name="แผนงานรวม" sheetId="25" r:id="rId25"/>
    <sheet name="จ่ายจากเงินสะสม" sheetId="26" r:id="rId26"/>
    <sheet name="งบแสดงผลการดำเนินงาน" sheetId="27" r:id="rId27"/>
    <sheet name="งบแสดงผลรายรับและสะสม" sheetId="28" r:id="rId28"/>
  </sheets>
  <definedNames>
    <definedName name="_xlnm.Print_Titles" localSheetId="9">'เงินรับฝาก (2)'!$3:$4</definedName>
  </definedNames>
  <calcPr fullCalcOnLoad="1"/>
</workbook>
</file>

<file path=xl/sharedStrings.xml><?xml version="1.0" encoding="utf-8"?>
<sst xmlns="http://schemas.openxmlformats.org/spreadsheetml/2006/main" count="923" uniqueCount="392">
  <si>
    <t>องค์การบริหารส่วนตำบลบุโพธิ์</t>
  </si>
  <si>
    <t>งบแสดงฐานะการเงิน</t>
  </si>
  <si>
    <t>ณ วันที่ 30 กันยายน  2558</t>
  </si>
  <si>
    <t>ทรัพย์สินตามงบทรัพย์สิน</t>
  </si>
  <si>
    <t>หมายเหตุ</t>
  </si>
  <si>
    <t>สินทรัพย์</t>
  </si>
  <si>
    <t>เงินสดและเงินฝากธนาคาร</t>
  </si>
  <si>
    <t>รายได้จากรัฐบาลค้างรับ</t>
  </si>
  <si>
    <t>ลูกหนี้เงินทุนโครงการเศรษฐกิจชุมชน</t>
  </si>
  <si>
    <t>รวมสินทรัพย์หมุนเวียน</t>
  </si>
  <si>
    <t>สินทรัพย์ไม่หมุนเวียน</t>
  </si>
  <si>
    <t>สินทรัพย์หมุนเวียน</t>
  </si>
  <si>
    <t>-</t>
  </si>
  <si>
    <t>รวมสินทรัพย์ไม่หมุนเวียน</t>
  </si>
  <si>
    <t>รวมสินทรัพย์</t>
  </si>
  <si>
    <t>ทุนทรัพยสิน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</si>
  <si>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</si>
  <si>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</si>
  <si>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</si>
  <si>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</si>
  <si>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</si>
  <si>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</si>
  <si>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</si>
  <si>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</si>
  <si>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</si>
  <si>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</si>
  <si>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</si>
  <si>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</si>
  <si>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>หมายเหตุประกอบงบแสดงฐานะการเงิน</t>
  </si>
  <si>
    <t>สำหรับปี สิ้นสุดวันที่ 30 กันยายน  2558</t>
  </si>
  <si>
    <t>หมายเหตุ 2.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</si>
  <si>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</si>
  <si>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</si>
  <si>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</si>
  <si>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</si>
  <si>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</si>
  <si>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 xml:space="preserve">องค์การบริหารส่วนตำบลบุโพธ์ </t>
  </si>
  <si>
    <t>เงินสด</t>
  </si>
  <si>
    <t>เงินฝากธนาคาร</t>
  </si>
  <si>
    <t>รวมรายรับ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</si>
  <si>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</si>
  <si>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</si>
  <si>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</si>
  <si>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</si>
  <si>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</si>
  <si>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</si>
  <si>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</si>
  <si>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</si>
  <si>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รวม</t>
  </si>
  <si>
    <t>หมวด</t>
  </si>
  <si>
    <t>ประมาณการ</t>
  </si>
  <si>
    <t>รวมรายจ่าย</t>
  </si>
  <si>
    <t>บวก</t>
  </si>
  <si>
    <t>รายรับ</t>
  </si>
  <si>
    <t>หมวดรายได้เบ็ดเตล็ด</t>
  </si>
  <si>
    <t>หมวดภาษีอากร</t>
  </si>
  <si>
    <t>หมวดรายได้จากทุน</t>
  </si>
  <si>
    <t>หมวดภาษีจัดสรร</t>
  </si>
  <si>
    <t>หมวดเงินอุดหนุนระบุวัตถุประสงค์/เฉพาะกิจ</t>
  </si>
  <si>
    <t>หมวดเงินอุดหนุนทั่วไป</t>
  </si>
  <si>
    <t>เงินเดือนฝ่ายประจำ</t>
  </si>
  <si>
    <t>เลขที่   440-2-56663-8</t>
  </si>
  <si>
    <t>เลขที่   440-2-62394-9</t>
  </si>
  <si>
    <t>เลขที่   440-4-12508-2</t>
  </si>
  <si>
    <t>เลขที่   06-4903-36-000075-3</t>
  </si>
  <si>
    <t>งานโรงพยาบาล</t>
  </si>
  <si>
    <t>เงินฝากธกส.ออมทรัพย์</t>
  </si>
  <si>
    <t>เงินฝากกรุงไทยออมทรัพย์</t>
  </si>
  <si>
    <t>เงินฝากประจำ ธกส.</t>
  </si>
  <si>
    <t>เงินฝากประจำ ออมสิน</t>
  </si>
  <si>
    <t>แหล่งเงิน</t>
  </si>
  <si>
    <t>แผนงาน</t>
  </si>
  <si>
    <t>งาน</t>
  </si>
  <si>
    <t>ประเภท</t>
  </si>
  <si>
    <t>โครงการ</t>
  </si>
  <si>
    <t>ภาษีหัก ณ ที่จ่าย</t>
  </si>
  <si>
    <t>ส่วนลดในการจัดเก็บภาษี</t>
  </si>
  <si>
    <t>เงินสะสม  1  ตุลาคม  2557</t>
  </si>
  <si>
    <t>รายรับจริงสูงกว่ารายจ่ายจริง</t>
  </si>
  <si>
    <t>(เงินทุนสำรองเงินสะสม)</t>
  </si>
  <si>
    <t>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</si>
  <si>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</si>
  <si>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</si>
  <si>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จำนวนเงินที่ได้รับอนุมัติ</t>
  </si>
  <si>
    <t>เบิกจ่ายแล้ว</t>
  </si>
  <si>
    <t>คงเหลือ</t>
  </si>
  <si>
    <t>ยังไม่ได้ก่อหนี้</t>
  </si>
  <si>
    <t>ก่อหนี้ผูกพัน</t>
  </si>
  <si>
    <t>รายงานการจ่ายในการดำเนินงานที่จ่ายจากเงินรายรับตามแผนงาน งบกลาง</t>
  </si>
  <si>
    <t>งบ</t>
  </si>
  <si>
    <t>ตั้งแต่วันที่ 1 ตุลาคม  2557 ถึง  30 กันยายน  2558</t>
  </si>
  <si>
    <t>รายงานการจ่ายในการดำเนินงานที่จ่ายจากเงินรายรับตามแผนงาน บริหารงานทั่วไป</t>
  </si>
  <si>
    <t>งานบริหารทั่วไป</t>
  </si>
  <si>
    <t>งานบริหารงานคลัง</t>
  </si>
  <si>
    <t>งบบุคลากร</t>
  </si>
  <si>
    <t>เงินเดือนฝ่ายการเมือง</t>
  </si>
  <si>
    <t>งบดำเนินงาน</t>
  </si>
  <si>
    <t>รายจ่ายอื่น</t>
  </si>
  <si>
    <t>งบลงทุน</t>
  </si>
  <si>
    <t>งบรายจ่ายอื่น</t>
  </si>
  <si>
    <t>งบเงินอุดหนุน</t>
  </si>
  <si>
    <t>รายงานการจ่ายในการดำเนินงานที่จ่ายจากเงินรายรับตามแผนงาน การรักษาความสงบภายใน</t>
  </si>
  <si>
    <t>บริหารทั่วไปเกี่ยวกับการรักษาความสงบภายใน</t>
  </si>
  <si>
    <t>งานป้องกันฝ่ายพลเรือนและระงับอัคคีภัย</t>
  </si>
  <si>
    <t>รายงานการจ่ายในการดำเนินงานที่จ่ายจากเงินรายรับตามแผนงาน การศึกษา</t>
  </si>
  <si>
    <t>งานบริหารทั่วไปเกี่ยวกับการศึกษา</t>
  </si>
  <si>
    <t>งานระดับก่อนวัยเรียนและประถมศึกษา</t>
  </si>
  <si>
    <t>รายงานการจ่ายในการดำเนินงานที่จ่ายจากเงินรายรับตามแผนงาน สาธารณสุข</t>
  </si>
  <si>
    <t>งานบริหารทั่วไปเกี่ยวกับสาธารณสุข</t>
  </si>
  <si>
    <t>รายงานการจ่ายในการดำเนินงานที่จ่ายจากเงินรายรับตามแผนงาน สังคมสงเคราะห์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</si>
  <si>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</si>
  <si>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</si>
  <si>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รายงานการจ่ายในการดำเนินงานที่จ่ายจากเงินรายรับตามแผนงาน เคหะและชุมชน</t>
  </si>
  <si>
    <t>งานบริหารทั่วไปเกี่ยวกับเคหะและชุมชน</t>
  </si>
  <si>
    <t>งานไฟ้ฟ้าถนน</t>
  </si>
  <si>
    <t>งานบริหารทั่วไปเกี่ยวกับการสร้างความเข้มแข็งของชุมชน</t>
  </si>
  <si>
    <t>งานส่งเสริมและสนับสนุนความเข้มแข็งชุมชน</t>
  </si>
  <si>
    <t>รายงานการจ่ายในการดำเนินงานที่จ่ายจากเงินรายรับตามแผนงาน สร้างความเข้มแข็งของชุมชน</t>
  </si>
  <si>
    <t>รายงานการจ่ายในการดำเนินงานที่จ่ายจากเงินรายรับตามแผนงาน การศาสนาวัฒนธรรมและนันทนาการ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</si>
  <si>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</si>
  <si>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</si>
  <si>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รายงานการจ่ายในการดำเนินงานที่จ่ายจากเงินรายรับตามแผนงาน การเกษตร</t>
  </si>
  <si>
    <t>งานส่งเสริมการเกษตร</t>
  </si>
  <si>
    <t>งานอนุรักษ์แหล่งน้ำและป่าไม้</t>
  </si>
  <si>
    <t>รายงานการจ่ายในการดำเนินงานที่จ่ายจากเงินรายรับตามแผนงานรวม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</si>
  <si>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</si>
  <si>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</si>
  <si>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</si>
  <si>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</si>
  <si>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</si>
  <si>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</si>
  <si>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</si>
  <si>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</si>
  <si>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</si>
  <si>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</si>
  <si>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</si>
  <si>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รายงานรายจ่ายในการดำเนินงานที่จ่ายจากเงินสะสม</t>
  </si>
  <si>
    <t>หมวดค่าธรรมเนียมค่าปรับและใบอนุญาต</t>
  </si>
  <si>
    <t>องค์การบิรหารส่วนตำบลบุโพธิ์</t>
  </si>
  <si>
    <t>งบแสดงผลการดำเนินงานจ่ายจากเงินรายรับ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</si>
  <si>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</si>
  <si>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</si>
  <si>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ลูกหนี้เงินสะสม</t>
  </si>
  <si>
    <t>เจ้าหนี้เงินสะสม</t>
  </si>
  <si>
    <t>เลขที่   309-0-08186-5</t>
  </si>
  <si>
    <t>เงินสมทบประกันสังคม</t>
  </si>
  <si>
    <t>หมายเหตุ 3. เงินสดและเงินฝากธนาคาร</t>
  </si>
  <si>
    <t>หมายเหตุ 4  รายได้จากรัฐบาลค้างรับ</t>
  </si>
  <si>
    <t>เบี้ยยังชีพคนพิการ</t>
  </si>
  <si>
    <t>เงินงบประมาณ</t>
  </si>
  <si>
    <t>แผนงานการศึกษา</t>
  </si>
  <si>
    <t>ค่าอาหารเสริม(นม)</t>
  </si>
  <si>
    <t>เกี่ยวกับการศึกษา</t>
  </si>
  <si>
    <t>แผนงานเคหะและชุมชน</t>
  </si>
  <si>
    <t>งานไฟฟ้าถนน</t>
  </si>
  <si>
    <t>อาคารต่าง</t>
  </si>
  <si>
    <t>ค่าก่อสร้างสิ่งสาธารณูปโภค</t>
  </si>
  <si>
    <t>งานระดับก่อนวัยเรียน</t>
  </si>
  <si>
    <t>และประถมศึกษา</t>
  </si>
  <si>
    <t>อาคารต่างๆ</t>
  </si>
  <si>
    <t>งานบริหารงานทั่วไป</t>
  </si>
  <si>
    <t>ค่าตอบแทนผู้ปฏิบัติ</t>
  </si>
  <si>
    <t>ราชการอันเป็นประโยชน์</t>
  </si>
  <si>
    <t>แก่องค์กรฯ (โบนัส)</t>
  </si>
  <si>
    <t>เงินอุดหนุนทั่วไป</t>
  </si>
  <si>
    <t>ระบุวัตถุประสงค์</t>
  </si>
  <si>
    <t>หมายเหตุ  7  รายจ่ายค้างจ่าย</t>
  </si>
  <si>
    <t>หมายเหตุ 5  ลูกหนี้เงินทุนโครงการเศรษฐกิจชุมชน</t>
  </si>
  <si>
    <t>กลุ่มเกษตรกรทำนาบุโพธิ์ หมู่ที่ 1</t>
  </si>
  <si>
    <t>กลุ่มผู้ใช้น้ำบ้านตูมหวาน หมู่ที่ 2</t>
  </si>
  <si>
    <t>กลุ่มกองทุนกอลางพัฒนาหมู่บ้านบุผู้หญิง หมู่ที่ 3</t>
  </si>
  <si>
    <t>กลุ่มเกษตรพอเพียงบ้านหนองเจ้าหัว หมู่ที่ 4</t>
  </si>
  <si>
    <t>กลุ่มศูนย์ผลิตเมล็ดพันธุ์ข้าวบ้านใหม่ไทยเจริญ หมู่ที่ 6</t>
  </si>
  <si>
    <t>กลุ่มผู้เลี้ยงไก่พื้นเมือง หมู่ที่ 7</t>
  </si>
  <si>
    <t>กลุ่มเลี้ยงสุกร หมู่ที่ 8</t>
  </si>
  <si>
    <t>หมายเหตุ 6  ลูกหนี้เงินสะสม</t>
  </si>
  <si>
    <t>เงินสมทบประกันสังคม  - ผู้ดูแลเด็ก</t>
  </si>
  <si>
    <t>ค่าตอบแทนพนักงานจ้าง- ผู้ดูแลเด็ก</t>
  </si>
  <si>
    <t>เงินเพิ่มต่างๆ ของพนักงานจ้าง-ผู้ดูแลเด็ก</t>
  </si>
  <si>
    <t>ค่ารักษาพยาบาล</t>
  </si>
  <si>
    <t>เงินรอคืนจังหวัด</t>
  </si>
  <si>
    <t>หมายเหตุ  10  เงินสะสม</t>
  </si>
  <si>
    <t>หมายเหตุ  8  เงินรับฝาก</t>
  </si>
  <si>
    <t>หมายเหตุ 9  เจ้าหนี้เงินสะสม</t>
  </si>
  <si>
    <r>
      <t>หัก</t>
    </r>
    <r>
      <rPr>
        <sz val="16"/>
        <rFont val="TH SarabunPSK"/>
        <family val="2"/>
      </rPr>
      <t xml:space="preserve"> 25% ของรายรับจริงสูงกว่ารายจ่ายจริง</t>
    </r>
  </si>
  <si>
    <t>ค่าที่ดินและสิ่ง</t>
  </si>
  <si>
    <t>ก่อสร้าง</t>
  </si>
  <si>
    <t>โครงการก่อสร้างขุดลอกสระ</t>
  </si>
  <si>
    <t>หนองแวงใหญ่ หมู่ที่ 1</t>
  </si>
  <si>
    <t xml:space="preserve"> </t>
  </si>
  <si>
    <t>งบประมาณ</t>
  </si>
  <si>
    <t>เงินอุดหนุนระบุวัตถุประสงค์/เฉพาะกิจ</t>
  </si>
  <si>
    <t>รวมจ่ายจากเงินอุดหนุนเฉพาะกิจ</t>
  </si>
  <si>
    <t>รวมจ่ายจากงบประมาณ</t>
  </si>
  <si>
    <t>การ  เกษตร</t>
  </si>
  <si>
    <t>รวมจ่ายทั้งสิ้น</t>
  </si>
  <si>
    <t>หมวดายได้จากทรัพย์สิน</t>
  </si>
  <si>
    <t>รายจ่ายจากเงินสะสม</t>
  </si>
  <si>
    <t>เงินอุดหนุนพัฒนาประเทศ</t>
  </si>
  <si>
    <t xml:space="preserve">เงินทุนโครงการเศรษฐกิจชุมชน </t>
  </si>
  <si>
    <t>เงินประกันสัญญา (รายละเอียดประกอบ 1)</t>
  </si>
  <si>
    <t>รายละเอียดประกอบเงินประกันสัญญา</t>
  </si>
  <si>
    <t>ณ   วันที่  30  กันยายน  2558</t>
  </si>
  <si>
    <t>ที่</t>
  </si>
  <si>
    <t>รายละเอียดโครงการ</t>
  </si>
  <si>
    <t>วันครบกำหนด</t>
  </si>
  <si>
    <t>ผู้รับเหมา</t>
  </si>
  <si>
    <t>ยอดเงินค้ำ</t>
  </si>
  <si>
    <t>โครงการก่อสร้างถนน คสล. ม.1</t>
  </si>
  <si>
    <t xml:space="preserve">  22  พฤศจิกายน  2558</t>
  </si>
  <si>
    <t>หจก.ต.ปรางค์ไม้</t>
  </si>
  <si>
    <t>โครงการก่อสร้างถนน คสล. ม.2</t>
  </si>
  <si>
    <t>โครงการก่อสร้างถนน คสล. ม.3</t>
  </si>
  <si>
    <t>โครงการก่อสร้างถนน คสล. ม.4</t>
  </si>
  <si>
    <t>โครงการก่อสร้างถนน คสล. ม.5</t>
  </si>
  <si>
    <t>โครงการก่อสร้างถนน คสล. ม.7</t>
  </si>
  <si>
    <t>โครงการก่อสร้างถนน คสล. ม.8</t>
  </si>
  <si>
    <t>โครงการก่อสร้างรั้วคสล. อบต.บุโพธิ์</t>
  </si>
  <si>
    <t xml:space="preserve"> 18 กุมภาพันธ์  2559</t>
  </si>
  <si>
    <t>หจก.เอกธานีก่อสร้าง</t>
  </si>
  <si>
    <t>โครงการก่อสร้างถนน คสล.ม.4</t>
  </si>
  <si>
    <t xml:space="preserve">  14  เมษายน  2559</t>
  </si>
  <si>
    <t>โครงการก่อสร้างถนน คสล. ม.6</t>
  </si>
  <si>
    <t xml:space="preserve">  22 เมษายน  2559</t>
  </si>
  <si>
    <t>หจก.เทพประภา 2010</t>
  </si>
  <si>
    <t xml:space="preserve">  11 เมษายน  2559</t>
  </si>
  <si>
    <t xml:space="preserve">  26  มิถุนายน 2559</t>
  </si>
  <si>
    <t>หจก.งบประมาณก่อสร้าง</t>
  </si>
  <si>
    <t xml:space="preserve">  7  พฤษภาคม 2559</t>
  </si>
  <si>
    <t xml:space="preserve">  4  กันยายน  2559</t>
  </si>
  <si>
    <t>หจก.ป.สุวรรณคอนกรีต 1012</t>
  </si>
  <si>
    <t xml:space="preserve">  22  กันยายน  2558</t>
  </si>
  <si>
    <t>โครงการซ่อมแซมศูนย์ประสานงานอปพร.</t>
  </si>
  <si>
    <t xml:space="preserve">  19  กันยายน  2559</t>
  </si>
  <si>
    <t>ค่าจัดซื้อวัสดุสื่อการเรียนการสอน</t>
  </si>
  <si>
    <t>ร้านวัชรพล</t>
  </si>
  <si>
    <t>โครงการซ่อมแซมถนนหินคลุก ม.4</t>
  </si>
  <si>
    <t xml:space="preserve"> 22 กันยายน  2558</t>
  </si>
  <si>
    <t>นายบัวลี  สาครรัมย์</t>
  </si>
  <si>
    <t xml:space="preserve">โครงการก่อสร้างถนน คสล. หมู่ที่ 8 </t>
  </si>
  <si>
    <t xml:space="preserve"> 2  เมษายน  2560</t>
  </si>
  <si>
    <t>หจก.ป.สุวรรณคอนกรีต</t>
  </si>
  <si>
    <t>โครงการก่อสร้างถนนคสล. ม.3</t>
  </si>
  <si>
    <t xml:space="preserve"> 27 เมษายน  2560</t>
  </si>
  <si>
    <t>หจก.ส.สุรัสวดี</t>
  </si>
  <si>
    <t>โครงการต่อเติมอาคารเก็บวัสดุ</t>
  </si>
  <si>
    <t xml:space="preserve"> 2  มิถุนายน  2560</t>
  </si>
  <si>
    <t>นายบุญเลิศ  ธรรมธุระ</t>
  </si>
  <si>
    <t>โครงการก่อสร้างถนนคอนกรีตเสริมเหล็กม.5</t>
  </si>
  <si>
    <t xml:space="preserve">  21 กรกฎาคม  2559</t>
  </si>
  <si>
    <t>หจก.บุรีรัมย์ เจ.เอสก่อสร้าง</t>
  </si>
  <si>
    <t>โครงการซ่อมแซมถนนลงหินคลุก หมู่ที่ 8</t>
  </si>
  <si>
    <t xml:space="preserve"> 8 กรกฎาคม  2559</t>
  </si>
  <si>
    <t>นางสาวดวงตา  สายยศ</t>
  </si>
  <si>
    <t>โครงการขุดลอกสระหนองแวงใหญ่ หมู่ที่ 1</t>
  </si>
  <si>
    <t xml:space="preserve">  21 สิงหาคม  2559</t>
  </si>
  <si>
    <t>หจก.เกียรติลือไกลก่อสร้าง</t>
  </si>
  <si>
    <t>โครงการขยายผิวจราจร คสล.ม.1</t>
  </si>
  <si>
    <t xml:space="preserve"> 4 สิงหาคม  2560</t>
  </si>
  <si>
    <t>โครงการซ่อมแซมหินคลุก หมู่ที่ 5</t>
  </si>
  <si>
    <t xml:space="preserve">  21  สิงหาคม  2559</t>
  </si>
  <si>
    <t>โครงการก่อสร้างถนนคอนกรีตเสริมเหล็กม.4</t>
  </si>
  <si>
    <t>14 กันยายน  2560</t>
  </si>
  <si>
    <t>โครงการก่อสร้างถนนคอนกรีตเสริมเหล้ก หมู่ที่ 1</t>
  </si>
  <si>
    <t xml:space="preserve"> 14 กันยายน 2560</t>
  </si>
  <si>
    <t>โครงการก่อสร้างกันสาดศูนย์พัฒนาเด็กเล็ก</t>
  </si>
  <si>
    <t xml:space="preserve"> 14 กันยายน 2559</t>
  </si>
  <si>
    <t>นายภัทรพงษ์ เสาวพันธุ์</t>
  </si>
  <si>
    <t>โครงการก่อสร้างห้องน้ำสำหรับผู้พิการ</t>
  </si>
  <si>
    <t>นายสุเทพ  การเพียร</t>
  </si>
  <si>
    <t>ยังไม่ส่งงาน</t>
  </si>
  <si>
    <t>โครงการก่อสร้างถนนคอนกรีตเสริมเหล็กม.3</t>
  </si>
  <si>
    <t>หจก.ป.สุวรรณคอนกรีต2012</t>
  </si>
  <si>
    <t>โครงการก่อสร้างต่อเติมอาคาร</t>
  </si>
  <si>
    <t xml:space="preserve">  22 กันยายน  2560</t>
  </si>
  <si>
    <t>โครงการก่อสร้างซ่อมผิวจราจรถนนคอนกรีตเสริมเหล็กม.2</t>
  </si>
  <si>
    <t>หจก.เกษมชัยการโยธา</t>
  </si>
  <si>
    <t>โครงการก่อสร้างร่องระบายน้ำม.7</t>
  </si>
  <si>
    <t>โครงการก่อสร้างซ่อมผิวจราจรถนนคอนกรีตเสริมเหล็กม.6</t>
  </si>
  <si>
    <t>โครงการก่อสร้างรั้วคอนกรีตเสริมเหล็กศูนย์ฯ</t>
  </si>
  <si>
    <t>หจก.สุรัสวดี</t>
  </si>
  <si>
    <t>โครงการก่อสร้างถนนคอนกรีตเสริมเหล็กม.7</t>
  </si>
  <si>
    <t xml:space="preserve"> 28 กันยายน 2560</t>
  </si>
  <si>
    <t>โครงการก่อสร้างโรงจอดรถ</t>
  </si>
  <si>
    <t>กระดาษทำการ</t>
  </si>
  <si>
    <t>องค์การบริหารส่วนตำบลบุโพธิ์  อำเภอลำปลายมาศ จังหวัดบุรีรัมย์</t>
  </si>
  <si>
    <t>รายการ</t>
  </si>
  <si>
    <t>รหัส</t>
  </si>
  <si>
    <t>งบทดลอง</t>
  </si>
  <si>
    <t>ใบผ่านรายการบัญชีทั่วไป</t>
  </si>
  <si>
    <t>งบทดลองก่อนปิดบัญชี</t>
  </si>
  <si>
    <t>ใบผ่านรายการบัญชีมาตรฐาน</t>
  </si>
  <si>
    <t>บัญชี</t>
  </si>
  <si>
    <t>ณ  วันที่  30  กันยายน  2558</t>
  </si>
  <si>
    <t>(ปรับปรุง)</t>
  </si>
  <si>
    <t>(ปิดบัญชี)</t>
  </si>
  <si>
    <t>เดบิท</t>
  </si>
  <si>
    <t>เครดิต</t>
  </si>
  <si>
    <t>บัญชีเงินสด</t>
  </si>
  <si>
    <t xml:space="preserve">บัญชีเงินฝากธนาคาร ประเภท   </t>
  </si>
  <si>
    <t>-   ออมทรัพย์ (หมายเหตุ 1)</t>
  </si>
  <si>
    <t>-   ประจำ</t>
  </si>
  <si>
    <t>110202</t>
  </si>
  <si>
    <t>-   กระแสรายวัน</t>
  </si>
  <si>
    <t>110203</t>
  </si>
  <si>
    <t>รายได้ค้างรับจากรัฐบาล</t>
  </si>
  <si>
    <t>เงินเดือน  ฝ่ายการเมือง</t>
  </si>
  <si>
    <t>เงินเดือน  ฝ่ายประจำ</t>
  </si>
  <si>
    <t>ทุนสำรองเงินสะสม</t>
  </si>
  <si>
    <t>รายรับจริง</t>
  </si>
  <si>
    <t>+</t>
  </si>
  <si>
    <t>สูง</t>
  </si>
  <si>
    <t>ต่ำ</t>
  </si>
  <si>
    <t>รายรับตามตามประมาณการ</t>
  </si>
  <si>
    <t>รายได้</t>
  </si>
  <si>
    <t xml:space="preserve">       หมวดภาษีอากร</t>
  </si>
  <si>
    <t xml:space="preserve">       หมวดค่าธรรมเนียม ค่าปรับและใบอนุญาต</t>
  </si>
  <si>
    <t xml:space="preserve">       หมวดรายได้จากทรัพย์สิน</t>
  </si>
  <si>
    <t xml:space="preserve"> -</t>
  </si>
  <si>
    <t xml:space="preserve">       หมวดรายได้เบ็ดเตล็ด</t>
  </si>
  <si>
    <t xml:space="preserve">       หมวดรายได้จากทุน</t>
  </si>
  <si>
    <t xml:space="preserve">       หมวดภาษีจัดสรร</t>
  </si>
  <si>
    <t>รวมรายได้ไม่รวมเงินอุดหนุน</t>
  </si>
  <si>
    <t xml:space="preserve"> +</t>
  </si>
  <si>
    <t>รวมเงินอุดหนุนทั่วไป</t>
  </si>
  <si>
    <t>รวมเงินรายรับตามงบประมาณ</t>
  </si>
  <si>
    <t xml:space="preserve">      เงินอุดหนุนจากกรมส่งเสริมการปกครองท้องถิ่น - ด้านการศึกษา</t>
  </si>
  <si>
    <t xml:space="preserve">      เงินอุดหนุนจากกรมส่งเสริมการปกครองท้องถิ่น - เบี้ยยังชีพผู้สูงอายุ</t>
  </si>
  <si>
    <t xml:space="preserve">      เงินอุดหนุนจากกรมส่งเสริมการปกครองท้องถิ่น - เบี้ยยังชีพผู้พิการ</t>
  </si>
  <si>
    <t>รวมรายรับหมวดเงินอุดหนุนเฉพาะกิจ</t>
  </si>
  <si>
    <t>รวมรายรับทั้งสิ้น</t>
  </si>
  <si>
    <t>รายจ่ายจริง</t>
  </si>
  <si>
    <t>รายจ่ายตามประมาณการรายจ่าย</t>
  </si>
  <si>
    <t xml:space="preserve">        หมวดรายจ่ายงบกลาง</t>
  </si>
  <si>
    <t xml:space="preserve">        หมวด เงินเดือน  (ฝ่ายการเมือง)</t>
  </si>
  <si>
    <t xml:space="preserve">        หมวด เงินเดือน  (ฝ่ายประจำ)</t>
  </si>
  <si>
    <t xml:space="preserve">        หมวดค่าตอบแทน</t>
  </si>
  <si>
    <t xml:space="preserve">        หมวดค่าใช้สอย</t>
  </si>
  <si>
    <t xml:space="preserve">        หมวดค่าวัสดุ</t>
  </si>
  <si>
    <t xml:space="preserve">        หมวดค่าสาธารณูปโภค</t>
  </si>
  <si>
    <t xml:space="preserve">        หมวดครุภัณฑ์</t>
  </si>
  <si>
    <t xml:space="preserve">        หมวดที่ดินและสิ่งก่อสร้าง</t>
  </si>
  <si>
    <t xml:space="preserve">        หมวดเงินอุดหนุน</t>
  </si>
  <si>
    <t xml:space="preserve">        หมวดรายจ่ายอื่น</t>
  </si>
  <si>
    <t>รวมรายจ่ายตามงบประมาณรายจ่าย</t>
  </si>
  <si>
    <t>รวมรายจ่ายทั้งสิ้น</t>
  </si>
  <si>
    <t xml:space="preserve">   ลงชื่อ                                ผู้จัดทำ</t>
  </si>
  <si>
    <t xml:space="preserve"> -  ทราบ,  รายงานผู้บริหาร</t>
  </si>
  <si>
    <t xml:space="preserve">              -  เพื่อทราบ                                                                                                        </t>
  </si>
  <si>
    <t xml:space="preserve">              -  ได้ตรวจสอบถูกต้องแล้ว                                    </t>
  </si>
  <si>
    <t xml:space="preserve">                     ผู้อำนวยการกองคลัง                             </t>
  </si>
  <si>
    <t xml:space="preserve">    สำนักงานส่งเสริมการปกครองท้องถิ่นจังหวัดบุรีรัมย์</t>
  </si>
  <si>
    <t xml:space="preserve">    และสำนักงานตรวจเงินแผ่นดินจังหวัดบุรีรัมย์</t>
  </si>
  <si>
    <t xml:space="preserve">                                                                                     </t>
  </si>
  <si>
    <t>ตั้งแต่วันที่  1  ตุลาคม  2557   ถึงวันที่  30  กันยายน  2558</t>
  </si>
  <si>
    <t>องค์การบริหารส่วนตำบลบุโพธิ์   อำเภอลำปลายมาศ   จังหวัดบุรีรัมย์</t>
  </si>
  <si>
    <t>งบรายรับ - รายจ่ายจริงตามงบประมาณ    ประจำปีงบประมาณ  2558</t>
  </si>
  <si>
    <t xml:space="preserve">      เงินอุดหนุนจากกรมส่งเสริมการปกครองท้องถิ่น - ค่าวัสดุการศึกษา</t>
  </si>
  <si>
    <t xml:space="preserve">      เงินอุดหนุนจากกรมส่งเสริมการปกครองท้องถิ่น -โครงการก่สร้างถนนเสริมผิว</t>
  </si>
  <si>
    <t xml:space="preserve">      จราจรแอสฟัลท์ติกคอนกรีตฯ</t>
  </si>
  <si>
    <t xml:space="preserve">      เงินอุดหนุนค่าธรรมเนียมการศึกษา</t>
  </si>
  <si>
    <t>(นางประทุม  กระแสโสม)</t>
  </si>
  <si>
    <t>นักวิชาการเงินและบัญชี</t>
  </si>
  <si>
    <t xml:space="preserve">        หมวดเงินอุดหนุนทั่วไป(รวมเงินอุดหนุนพัฒนาประเทศ)</t>
  </si>
  <si>
    <t xml:space="preserve">เรียน       นายกองค์การบริหารส่วนตำบลบุโพธิ์                      </t>
  </si>
  <si>
    <t xml:space="preserve">                  (นางสาวพัชรินทร์  ศรีพลัง)                                  </t>
  </si>
  <si>
    <t xml:space="preserve">             (นายวิชญ์พล  ไตรศร)</t>
  </si>
  <si>
    <t xml:space="preserve">     ปลัดองค์การบริหารส่วนตำบลบุโพธิ์            </t>
  </si>
  <si>
    <t xml:space="preserve"> -  ทราบ  ดำเนินการรายงาน นายอำเภอลำปลายมาศ</t>
  </si>
  <si>
    <t xml:space="preserve">        (นางศุภาพิชญ์  แสงโทโพธิ์)</t>
  </si>
  <si>
    <t>รวมรายจ่ายหมวดเงินอุดหนุนเฉพาะกิจ</t>
  </si>
  <si>
    <t xml:space="preserve">      เงินอุดหนุนพัฒนาประเทศ(ขุดลอกสระหนองแวง ม.7)</t>
  </si>
  <si>
    <t xml:space="preserve">     นายกองค์การบริหารส่วนตำบลบุโพธิ์</t>
  </si>
  <si>
    <t>รายละเอียดแนบท้ายหมายเหตุ 10 เงินสะสม</t>
  </si>
  <si>
    <t>ลงชื่อ</t>
  </si>
  <si>
    <t xml:space="preserve">ลงชื่อ                                    </t>
  </si>
  <si>
    <t xml:space="preserve">                                 (นางศุภาพิชญ์  แสงโทโพธิ์)</t>
  </si>
  <si>
    <t xml:space="preserve">                                 นายกองค์การบริหารส่วนตำบลบุโพธิ์</t>
  </si>
  <si>
    <t xml:space="preserve">      (นางสาวพัชรินทร์ ศรีพลัง)                   (นายวิชญ์พล ไตรศร)</t>
  </si>
  <si>
    <t xml:space="preserve">          ผู้อำนวยการกองคลัง              ปลัดองค์การบริหารส่วนตำบลบุโพธิ์</t>
  </si>
  <si>
    <t xml:space="preserve">                      ลงชื่อ</t>
  </si>
  <si>
    <t xml:space="preserve">เงินรับฝาก </t>
  </si>
  <si>
    <t xml:space="preserve">รายจ่ายค้างจ่าย  </t>
  </si>
  <si>
    <t>เงินสะสม  30  กันยายน  2558  ประกอบด้วย</t>
  </si>
  <si>
    <t>1.  หุ้นในโรงพิมพ์อาสารักษาดินแดน</t>
  </si>
  <si>
    <t>2.  เงินฝาก ก.ส.อ. หรือ ก.ส.ท.</t>
  </si>
  <si>
    <t>3.  ลูกหนี้ค่าภาษี</t>
  </si>
  <si>
    <t>4.  ลูกหนี้ค่าภาษี</t>
  </si>
  <si>
    <t>5.  ทรัพย์สินเกิดจากเงินกู้ที่ชำระหนี้แล้ว</t>
  </si>
  <si>
    <t>6.  เงินสะสมที่สามารถนำไปใช้ได้</t>
  </si>
  <si>
    <t>(ผลต่างระหว่างทรัพย์สินเกิดจากเงินกู้และเจ้าหนี้เงินกู้)</t>
  </si>
  <si>
    <t>เงินสะสม  30  กันยายน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</si>
</sst>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Cordia New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Arial"/>
      <family val="0"/>
    </font>
    <font>
      <b/>
      <u val="single"/>
      <sz val="16"/>
      <name val="TH SarabunPSK"/>
      <family val="2"/>
    </font>
    <font>
      <b/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b/>
      <sz val="12"/>
      <name val="Arial"/>
      <family val="0"/>
    </font>
    <font>
      <b/>
      <sz val="9"/>
      <name val="Arial"/>
      <family val="0"/>
    </font>
    <font>
      <sz val="14"/>
      <color indexed="8"/>
      <name val="TH SarabunPSK"/>
      <family val="2"/>
    </font>
    <font>
      <b/>
      <sz val="13"/>
      <name val="TH SarabunPSK"/>
      <family val="2"/>
    </font>
    <font>
      <b/>
      <u val="single"/>
      <sz val="13"/>
      <name val="TH SarabunPSK"/>
      <family val="2"/>
    </font>
    <font>
      <sz val="13"/>
      <name val="TH SarabunPSK"/>
      <family val="2"/>
    </font>
    <font>
      <sz val="12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67" applyFont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67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67" applyFont="1" applyBorder="1">
      <alignment/>
      <protection/>
    </xf>
    <xf numFmtId="0" fontId="2" fillId="0" borderId="1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3" fillId="0" borderId="0" xfId="0" applyFont="1" applyAlignment="1">
      <alignment/>
    </xf>
    <xf numFmtId="3" fontId="2" fillId="0" borderId="13" xfId="67" applyNumberFormat="1" applyFont="1" applyBorder="1" applyAlignment="1">
      <alignment horizontal="right"/>
      <protection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/>
    </xf>
    <xf numFmtId="4" fontId="2" fillId="0" borderId="0" xfId="67" applyNumberFormat="1" applyFont="1">
      <alignment/>
      <protection/>
    </xf>
    <xf numFmtId="4" fontId="2" fillId="0" borderId="0" xfId="0" applyNumberFormat="1" applyFont="1" applyAlignment="1">
      <alignment horizontal="center"/>
    </xf>
    <xf numFmtId="0" fontId="2" fillId="0" borderId="12" xfId="67" applyFont="1" applyBorder="1" applyAlignment="1">
      <alignment horizontal="left"/>
      <protection/>
    </xf>
    <xf numFmtId="0" fontId="2" fillId="0" borderId="11" xfId="67" applyFont="1" applyBorder="1" applyAlignment="1">
      <alignment horizontal="center"/>
      <protection/>
    </xf>
    <xf numFmtId="0" fontId="2" fillId="0" borderId="11" xfId="67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5" fillId="0" borderId="0" xfId="67" applyFont="1">
      <alignment/>
      <protection/>
    </xf>
    <xf numFmtId="0" fontId="25" fillId="0" borderId="0" xfId="0" applyFont="1" applyAlignment="1">
      <alignment/>
    </xf>
    <xf numFmtId="4" fontId="2" fillId="0" borderId="16" xfId="67" applyNumberFormat="1" applyFont="1" applyBorder="1">
      <alignment/>
      <protection/>
    </xf>
    <xf numFmtId="3" fontId="2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8" fillId="0" borderId="13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/>
    </xf>
    <xf numFmtId="4" fontId="31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vertical="center" wrapText="1"/>
    </xf>
    <xf numFmtId="4" fontId="31" fillId="0" borderId="12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21" xfId="0" applyNumberFormat="1" applyFont="1" applyBorder="1" applyAlignment="1">
      <alignment/>
    </xf>
    <xf numFmtId="4" fontId="31" fillId="0" borderId="13" xfId="0" applyNumberFormat="1" applyFont="1" applyBorder="1" applyAlignment="1">
      <alignment/>
    </xf>
    <xf numFmtId="4" fontId="31" fillId="0" borderId="12" xfId="0" applyNumberFormat="1" applyFont="1" applyBorder="1" applyAlignment="1">
      <alignment horizontal="center"/>
    </xf>
    <xf numFmtId="4" fontId="31" fillId="0" borderId="12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/>
    </xf>
    <xf numFmtId="4" fontId="31" fillId="0" borderId="21" xfId="0" applyNumberFormat="1" applyFont="1" applyBorder="1" applyAlignment="1">
      <alignment horizontal="center"/>
    </xf>
    <xf numFmtId="4" fontId="31" fillId="0" borderId="21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right"/>
    </xf>
    <xf numFmtId="4" fontId="31" fillId="0" borderId="21" xfId="0" applyNumberFormat="1" applyFont="1" applyBorder="1" applyAlignment="1">
      <alignment horizontal="right"/>
    </xf>
    <xf numFmtId="4" fontId="31" fillId="0" borderId="13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17" xfId="0" applyFont="1" applyBorder="1" applyAlignment="1">
      <alignment horizontal="left"/>
    </xf>
    <xf numFmtId="3" fontId="31" fillId="0" borderId="17" xfId="0" applyNumberFormat="1" applyFont="1" applyBorder="1" applyAlignment="1">
      <alignment vertical="center" wrapText="1"/>
    </xf>
    <xf numFmtId="0" fontId="31" fillId="0" borderId="18" xfId="0" applyFont="1" applyBorder="1" applyAlignment="1">
      <alignment/>
    </xf>
    <xf numFmtId="0" fontId="31" fillId="0" borderId="12" xfId="0" applyFont="1" applyBorder="1" applyAlignment="1">
      <alignment horizontal="left"/>
    </xf>
    <xf numFmtId="3" fontId="31" fillId="0" borderId="12" xfId="0" applyNumberFormat="1" applyFont="1" applyBorder="1" applyAlignment="1">
      <alignment/>
    </xf>
    <xf numFmtId="0" fontId="31" fillId="0" borderId="10" xfId="0" applyFont="1" applyBorder="1" applyAlignment="1">
      <alignment horizontal="left"/>
    </xf>
    <xf numFmtId="3" fontId="31" fillId="0" borderId="10" xfId="0" applyNumberFormat="1" applyFont="1" applyBorder="1" applyAlignment="1">
      <alignment/>
    </xf>
    <xf numFmtId="0" fontId="31" fillId="0" borderId="21" xfId="0" applyFont="1" applyBorder="1" applyAlignment="1">
      <alignment horizontal="left"/>
    </xf>
    <xf numFmtId="3" fontId="31" fillId="0" borderId="21" xfId="0" applyNumberFormat="1" applyFont="1" applyBorder="1" applyAlignment="1">
      <alignment/>
    </xf>
    <xf numFmtId="0" fontId="31" fillId="0" borderId="13" xfId="0" applyFont="1" applyBorder="1" applyAlignment="1">
      <alignment horizontal="center"/>
    </xf>
    <xf numFmtId="3" fontId="31" fillId="0" borderId="13" xfId="0" applyNumberFormat="1" applyFont="1" applyBorder="1" applyAlignment="1">
      <alignment/>
    </xf>
    <xf numFmtId="3" fontId="31" fillId="0" borderId="12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right"/>
    </xf>
    <xf numFmtId="3" fontId="31" fillId="0" borderId="21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4" fontId="31" fillId="0" borderId="22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31" fillId="0" borderId="10" xfId="0" applyNumberFormat="1" applyFont="1" applyBorder="1" applyAlignment="1">
      <alignment vertical="center" wrapText="1"/>
    </xf>
    <xf numFmtId="4" fontId="31" fillId="0" borderId="11" xfId="0" applyNumberFormat="1" applyFont="1" applyBorder="1" applyAlignment="1">
      <alignment vertical="center" wrapText="1"/>
    </xf>
    <xf numFmtId="4" fontId="31" fillId="0" borderId="23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21" xfId="0" applyFont="1" applyBorder="1" applyAlignment="1">
      <alignment/>
    </xf>
    <xf numFmtId="0" fontId="31" fillId="0" borderId="13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5" xfId="0" applyFont="1" applyBorder="1" applyAlignment="1">
      <alignment/>
    </xf>
    <xf numFmtId="4" fontId="27" fillId="0" borderId="13" xfId="0" applyNumberFormat="1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 quotePrefix="1">
      <alignment horizontal="center"/>
    </xf>
    <xf numFmtId="4" fontId="28" fillId="0" borderId="17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 quotePrefix="1">
      <alignment/>
    </xf>
    <xf numFmtId="0" fontId="28" fillId="0" borderId="31" xfId="0" applyFont="1" applyBorder="1" applyAlignment="1" quotePrefix="1">
      <alignment horizontal="center"/>
    </xf>
    <xf numFmtId="4" fontId="28" fillId="0" borderId="10" xfId="0" applyNumberFormat="1" applyFont="1" applyBorder="1" applyAlignment="1">
      <alignment/>
    </xf>
    <xf numFmtId="49" fontId="28" fillId="0" borderId="31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 horizontal="center"/>
    </xf>
    <xf numFmtId="4" fontId="28" fillId="0" borderId="1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4" fontId="28" fillId="0" borderId="10" xfId="42" applyNumberFormat="1" applyFont="1" applyFill="1" applyBorder="1" applyAlignment="1">
      <alignment/>
    </xf>
    <xf numFmtId="0" fontId="28" fillId="0" borderId="19" xfId="0" applyFont="1" applyBorder="1" applyAlignment="1">
      <alignment/>
    </xf>
    <xf numFmtId="4" fontId="28" fillId="0" borderId="10" xfId="42" applyNumberFormat="1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 horizontal="center"/>
    </xf>
    <xf numFmtId="4" fontId="28" fillId="0" borderId="11" xfId="0" applyNumberFormat="1" applyFont="1" applyBorder="1" applyAlignment="1">
      <alignment/>
    </xf>
    <xf numFmtId="4" fontId="28" fillId="0" borderId="11" xfId="42" applyNumberFormat="1" applyFont="1" applyBorder="1" applyAlignment="1">
      <alignment/>
    </xf>
    <xf numFmtId="4" fontId="28" fillId="0" borderId="11" xfId="0" applyNumberFormat="1" applyFont="1" applyFill="1" applyBorder="1" applyAlignment="1">
      <alignment/>
    </xf>
    <xf numFmtId="4" fontId="27" fillId="0" borderId="22" xfId="0" applyNumberFormat="1" applyFont="1" applyBorder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23" xfId="0" applyNumberFormat="1" applyFont="1" applyBorder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Border="1" applyAlignment="1">
      <alignment vertical="center"/>
    </xf>
    <xf numFmtId="3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5" fillId="24" borderId="37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/>
    </xf>
    <xf numFmtId="0" fontId="35" fillId="24" borderId="38" xfId="0" applyFont="1" applyFill="1" applyBorder="1" applyAlignment="1">
      <alignment horizontal="center" vertical="center"/>
    </xf>
    <xf numFmtId="0" fontId="35" fillId="24" borderId="39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vertical="center"/>
    </xf>
    <xf numFmtId="0" fontId="37" fillId="24" borderId="37" xfId="0" applyFont="1" applyFill="1" applyBorder="1" applyAlignment="1">
      <alignment vertical="center"/>
    </xf>
    <xf numFmtId="0" fontId="36" fillId="24" borderId="40" xfId="0" applyFont="1" applyFill="1" applyBorder="1" applyAlignment="1">
      <alignment vertical="center"/>
    </xf>
    <xf numFmtId="0" fontId="37" fillId="24" borderId="40" xfId="0" applyFont="1" applyFill="1" applyBorder="1" applyAlignment="1">
      <alignment vertical="center"/>
    </xf>
    <xf numFmtId="0" fontId="37" fillId="24" borderId="41" xfId="0" applyFont="1" applyFill="1" applyBorder="1" applyAlignment="1">
      <alignment vertical="center"/>
    </xf>
    <xf numFmtId="43" fontId="37" fillId="24" borderId="41" xfId="63" applyFont="1" applyFill="1" applyBorder="1" applyAlignment="1">
      <alignment horizontal="right" vertical="center"/>
    </xf>
    <xf numFmtId="43" fontId="37" fillId="24" borderId="41" xfId="63" applyFont="1" applyFill="1" applyBorder="1" applyAlignment="1">
      <alignment vertical="center"/>
    </xf>
    <xf numFmtId="0" fontId="37" fillId="24" borderId="41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center"/>
    </xf>
    <xf numFmtId="43" fontId="37" fillId="24" borderId="10" xfId="63" applyFont="1" applyFill="1" applyBorder="1" applyAlignment="1">
      <alignment horizontal="right" vertical="center"/>
    </xf>
    <xf numFmtId="43" fontId="37" fillId="24" borderId="10" xfId="63" applyFont="1" applyFill="1" applyBorder="1" applyAlignment="1">
      <alignment vertical="center"/>
    </xf>
    <xf numFmtId="0" fontId="37" fillId="24" borderId="10" xfId="0" applyFont="1" applyFill="1" applyBorder="1" applyAlignment="1">
      <alignment horizontal="center" vertical="center"/>
    </xf>
    <xf numFmtId="3" fontId="37" fillId="24" borderId="10" xfId="0" applyNumberFormat="1" applyFont="1" applyFill="1" applyBorder="1" applyAlignment="1">
      <alignment horizontal="right" vertical="center"/>
    </xf>
    <xf numFmtId="0" fontId="37" fillId="24" borderId="42" xfId="0" applyFont="1" applyFill="1" applyBorder="1" applyAlignment="1">
      <alignment vertical="center"/>
    </xf>
    <xf numFmtId="43" fontId="37" fillId="24" borderId="42" xfId="63" applyFont="1" applyFill="1" applyBorder="1" applyAlignment="1">
      <alignment horizontal="right" vertical="center"/>
    </xf>
    <xf numFmtId="0" fontId="37" fillId="24" borderId="4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43" fontId="35" fillId="24" borderId="13" xfId="63" applyFont="1" applyFill="1" applyBorder="1" applyAlignment="1">
      <alignment horizontal="right" vertical="center"/>
    </xf>
    <xf numFmtId="3" fontId="35" fillId="24" borderId="13" xfId="0" applyNumberFormat="1" applyFont="1" applyFill="1" applyBorder="1" applyAlignment="1">
      <alignment horizontal="right" vertical="center"/>
    </xf>
    <xf numFmtId="43" fontId="37" fillId="24" borderId="40" xfId="63" applyFont="1" applyFill="1" applyBorder="1" applyAlignment="1">
      <alignment horizontal="right" vertical="center"/>
    </xf>
    <xf numFmtId="0" fontId="37" fillId="24" borderId="40" xfId="0" applyFont="1" applyFill="1" applyBorder="1" applyAlignment="1">
      <alignment horizontal="center" vertical="center"/>
    </xf>
    <xf numFmtId="0" fontId="35" fillId="24" borderId="43" xfId="0" applyFont="1" applyFill="1" applyBorder="1" applyAlignment="1">
      <alignment horizontal="center" vertical="center"/>
    </xf>
    <xf numFmtId="43" fontId="35" fillId="24" borderId="22" xfId="63" applyFont="1" applyFill="1" applyBorder="1" applyAlignment="1">
      <alignment vertical="center"/>
    </xf>
    <xf numFmtId="0" fontId="35" fillId="24" borderId="22" xfId="0" applyFont="1" applyFill="1" applyBorder="1" applyAlignment="1">
      <alignment horizontal="center" vertical="center"/>
    </xf>
    <xf numFmtId="0" fontId="37" fillId="24" borderId="41" xfId="0" applyFont="1" applyFill="1" applyBorder="1" applyAlignment="1">
      <alignment/>
    </xf>
    <xf numFmtId="0" fontId="37" fillId="24" borderId="10" xfId="0" applyFont="1" applyFill="1" applyBorder="1" applyAlignment="1">
      <alignment/>
    </xf>
    <xf numFmtId="0" fontId="35" fillId="24" borderId="13" xfId="0" applyFont="1" applyFill="1" applyBorder="1" applyAlignment="1">
      <alignment horizontal="center"/>
    </xf>
    <xf numFmtId="0" fontId="36" fillId="24" borderId="17" xfId="0" applyFont="1" applyFill="1" applyBorder="1" applyAlignment="1">
      <alignment vertical="center"/>
    </xf>
    <xf numFmtId="3" fontId="35" fillId="24" borderId="17" xfId="0" applyNumberFormat="1" applyFont="1" applyFill="1" applyBorder="1" applyAlignment="1">
      <alignment vertical="center"/>
    </xf>
    <xf numFmtId="187" fontId="35" fillId="24" borderId="17" xfId="42" applyNumberFormat="1" applyFont="1" applyFill="1" applyBorder="1" applyAlignment="1">
      <alignment vertical="center"/>
    </xf>
    <xf numFmtId="0" fontId="35" fillId="24" borderId="17" xfId="0" applyFont="1" applyFill="1" applyBorder="1" applyAlignment="1">
      <alignment horizontal="center" vertical="center"/>
    </xf>
    <xf numFmtId="43" fontId="37" fillId="24" borderId="40" xfId="63" applyFont="1" applyFill="1" applyBorder="1" applyAlignment="1">
      <alignment vertical="center"/>
    </xf>
    <xf numFmtId="0" fontId="37" fillId="24" borderId="34" xfId="0" applyFont="1" applyFill="1" applyBorder="1" applyAlignment="1">
      <alignment vertical="center"/>
    </xf>
    <xf numFmtId="43" fontId="37" fillId="24" borderId="11" xfId="63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43" fontId="37" fillId="24" borderId="42" xfId="63" applyFont="1" applyFill="1" applyBorder="1" applyAlignment="1">
      <alignment vertical="center"/>
    </xf>
    <xf numFmtId="187" fontId="35" fillId="24" borderId="38" xfId="42" applyNumberFormat="1" applyFont="1" applyFill="1" applyBorder="1" applyAlignment="1">
      <alignment vertical="center"/>
    </xf>
    <xf numFmtId="43" fontId="35" fillId="24" borderId="38" xfId="63" applyFont="1" applyFill="1" applyBorder="1" applyAlignment="1">
      <alignment vertical="center"/>
    </xf>
    <xf numFmtId="43" fontId="35" fillId="24" borderId="13" xfId="63" applyFont="1" applyFill="1" applyBorder="1" applyAlignment="1">
      <alignment vertical="center"/>
    </xf>
    <xf numFmtId="187" fontId="35" fillId="24" borderId="13" xfId="42" applyNumberFormat="1" applyFont="1" applyFill="1" applyBorder="1" applyAlignment="1">
      <alignment vertical="center"/>
    </xf>
    <xf numFmtId="0" fontId="35" fillId="24" borderId="44" xfId="0" applyFont="1" applyFill="1" applyBorder="1" applyAlignment="1">
      <alignment horizontal="right" vertical="center"/>
    </xf>
    <xf numFmtId="3" fontId="35" fillId="24" borderId="45" xfId="0" applyNumberFormat="1" applyFont="1" applyFill="1" applyBorder="1" applyAlignment="1">
      <alignment vertical="center"/>
    </xf>
    <xf numFmtId="0" fontId="37" fillId="24" borderId="46" xfId="0" applyFont="1" applyFill="1" applyBorder="1" applyAlignment="1">
      <alignment horizontal="center" vertical="center"/>
    </xf>
    <xf numFmtId="3" fontId="37" fillId="24" borderId="0" xfId="0" applyNumberFormat="1" applyFont="1" applyFill="1" applyBorder="1" applyAlignment="1">
      <alignment vertical="center"/>
    </xf>
    <xf numFmtId="0" fontId="37" fillId="24" borderId="0" xfId="0" applyFont="1" applyFill="1" applyBorder="1" applyAlignment="1">
      <alignment horizontal="center" vertical="center"/>
    </xf>
    <xf numFmtId="3" fontId="37" fillId="24" borderId="0" xfId="0" applyNumberFormat="1" applyFont="1" applyFill="1" applyBorder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37" fillId="24" borderId="0" xfId="0" applyFont="1" applyFill="1" applyBorder="1" applyAlignment="1" quotePrefix="1">
      <alignment horizontal="left" vertical="center"/>
    </xf>
    <xf numFmtId="0" fontId="37" fillId="24" borderId="0" xfId="0" applyFont="1" applyFill="1" applyBorder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5" fillId="24" borderId="0" xfId="0" applyFont="1" applyFill="1" applyAlignment="1">
      <alignment vertical="center"/>
    </xf>
    <xf numFmtId="0" fontId="37" fillId="24" borderId="23" xfId="0" applyFont="1" applyFill="1" applyBorder="1" applyAlignment="1">
      <alignment/>
    </xf>
    <xf numFmtId="3" fontId="37" fillId="24" borderId="23" xfId="0" applyNumberFormat="1" applyFont="1" applyFill="1" applyBorder="1" applyAlignment="1">
      <alignment horizontal="right" vertical="center"/>
    </xf>
    <xf numFmtId="0" fontId="37" fillId="24" borderId="23" xfId="0" applyFont="1" applyFill="1" applyBorder="1" applyAlignment="1">
      <alignment horizontal="center" vertical="center"/>
    </xf>
    <xf numFmtId="4" fontId="35" fillId="24" borderId="13" xfId="0" applyNumberFormat="1" applyFont="1" applyFill="1" applyBorder="1" applyAlignment="1">
      <alignment horizontal="right" vertical="center"/>
    </xf>
    <xf numFmtId="4" fontId="37" fillId="24" borderId="41" xfId="0" applyNumberFormat="1" applyFont="1" applyFill="1" applyBorder="1" applyAlignment="1">
      <alignment vertical="center"/>
    </xf>
    <xf numFmtId="4" fontId="37" fillId="24" borderId="10" xfId="0" applyNumberFormat="1" applyFont="1" applyFill="1" applyBorder="1" applyAlignment="1">
      <alignment vertical="center"/>
    </xf>
    <xf numFmtId="4" fontId="37" fillId="24" borderId="10" xfId="0" applyNumberFormat="1" applyFont="1" applyFill="1" applyBorder="1" applyAlignment="1">
      <alignment horizontal="right" vertical="center"/>
    </xf>
    <xf numFmtId="4" fontId="37" fillId="24" borderId="42" xfId="0" applyNumberFormat="1" applyFont="1" applyFill="1" applyBorder="1" applyAlignment="1">
      <alignment horizontal="right" vertical="center"/>
    </xf>
    <xf numFmtId="4" fontId="37" fillId="24" borderId="40" xfId="0" applyNumberFormat="1" applyFont="1" applyFill="1" applyBorder="1" applyAlignment="1">
      <alignment horizontal="right" vertical="center"/>
    </xf>
    <xf numFmtId="4" fontId="35" fillId="24" borderId="22" xfId="0" applyNumberFormat="1" applyFont="1" applyFill="1" applyBorder="1" applyAlignment="1">
      <alignment vertical="center"/>
    </xf>
    <xf numFmtId="0" fontId="35" fillId="24" borderId="47" xfId="0" applyFont="1" applyFill="1" applyBorder="1" applyAlignment="1">
      <alignment horizontal="center" vertical="center"/>
    </xf>
    <xf numFmtId="187" fontId="35" fillId="24" borderId="47" xfId="42" applyNumberFormat="1" applyFont="1" applyFill="1" applyBorder="1" applyAlignment="1">
      <alignment vertical="center"/>
    </xf>
    <xf numFmtId="43" fontId="35" fillId="24" borderId="47" xfId="63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4" fontId="22" fillId="0" borderId="48" xfId="0" applyNumberFormat="1" applyFont="1" applyBorder="1" applyAlignment="1">
      <alignment/>
    </xf>
    <xf numFmtId="4" fontId="22" fillId="0" borderId="47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8" fillId="0" borderId="37" xfId="54" applyFont="1" applyBorder="1">
      <alignment/>
      <protection/>
    </xf>
    <xf numFmtId="0" fontId="28" fillId="0" borderId="0" xfId="54" applyFont="1">
      <alignment/>
      <protection/>
    </xf>
    <xf numFmtId="0" fontId="28" fillId="0" borderId="40" xfId="54" applyFont="1" applyBorder="1">
      <alignment/>
      <protection/>
    </xf>
    <xf numFmtId="0" fontId="28" fillId="0" borderId="40" xfId="54" applyFont="1" applyBorder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28" fillId="0" borderId="10" xfId="54" applyFont="1" applyBorder="1" applyAlignment="1">
      <alignment horizontal="center"/>
      <protection/>
    </xf>
    <xf numFmtId="0" fontId="28" fillId="0" borderId="10" xfId="54" applyFont="1" applyBorder="1">
      <alignment/>
      <protection/>
    </xf>
    <xf numFmtId="15" fontId="28" fillId="0" borderId="10" xfId="54" applyNumberFormat="1" applyFont="1" applyBorder="1" applyAlignment="1">
      <alignment horizontal="center"/>
      <protection/>
    </xf>
    <xf numFmtId="187" fontId="28" fillId="0" borderId="10" xfId="42" applyNumberFormat="1" applyFont="1" applyBorder="1" applyAlignment="1">
      <alignment horizontal="right"/>
    </xf>
    <xf numFmtId="187" fontId="28" fillId="0" borderId="10" xfId="42" applyNumberFormat="1" applyFont="1" applyBorder="1" applyAlignment="1">
      <alignment horizontal="center"/>
    </xf>
    <xf numFmtId="3" fontId="28" fillId="0" borderId="10" xfId="54" applyNumberFormat="1" applyFont="1" applyBorder="1" applyAlignment="1">
      <alignment horizontal="right"/>
      <protection/>
    </xf>
    <xf numFmtId="15" fontId="28" fillId="0" borderId="10" xfId="54" applyNumberFormat="1" applyFont="1" applyBorder="1" applyAlignment="1" quotePrefix="1">
      <alignment horizontal="center"/>
      <protection/>
    </xf>
    <xf numFmtId="0" fontId="28" fillId="0" borderId="11" xfId="54" applyFont="1" applyBorder="1" applyAlignment="1">
      <alignment horizontal="center"/>
      <protection/>
    </xf>
    <xf numFmtId="0" fontId="28" fillId="0" borderId="11" xfId="54" applyFont="1" applyBorder="1">
      <alignment/>
      <protection/>
    </xf>
    <xf numFmtId="187" fontId="28" fillId="0" borderId="11" xfId="42" applyNumberFormat="1" applyFont="1" applyBorder="1" applyAlignment="1">
      <alignment horizontal="right"/>
    </xf>
    <xf numFmtId="187" fontId="28" fillId="0" borderId="11" xfId="42" applyNumberFormat="1" applyFont="1" applyBorder="1" applyAlignment="1">
      <alignment horizontal="center"/>
    </xf>
    <xf numFmtId="0" fontId="28" fillId="0" borderId="10" xfId="54" applyFont="1" applyBorder="1" applyAlignment="1" quotePrefix="1">
      <alignment horizontal="center"/>
      <protection/>
    </xf>
    <xf numFmtId="0" fontId="28" fillId="0" borderId="11" xfId="54" applyFont="1" applyBorder="1" applyAlignment="1" quotePrefix="1">
      <alignment horizontal="center"/>
      <protection/>
    </xf>
    <xf numFmtId="187" fontId="28" fillId="0" borderId="22" xfId="54" applyNumberFormat="1" applyFont="1" applyBorder="1" applyAlignment="1">
      <alignment horizontal="right"/>
      <protection/>
    </xf>
    <xf numFmtId="0" fontId="28" fillId="0" borderId="13" xfId="54" applyFont="1" applyBorder="1" applyAlignment="1">
      <alignment horizontal="right"/>
      <protection/>
    </xf>
    <xf numFmtId="0" fontId="28" fillId="0" borderId="0" xfId="54" applyFont="1" applyAlignment="1">
      <alignment horizontal="right"/>
      <protection/>
    </xf>
    <xf numFmtId="0" fontId="28" fillId="0" borderId="17" xfId="54" applyFont="1" applyBorder="1" applyAlignment="1">
      <alignment horizontal="center"/>
      <protection/>
    </xf>
    <xf numFmtId="0" fontId="28" fillId="0" borderId="17" xfId="54" applyFont="1" applyBorder="1">
      <alignment/>
      <protection/>
    </xf>
    <xf numFmtId="15" fontId="28" fillId="0" borderId="17" xfId="54" applyNumberFormat="1" applyFont="1" applyBorder="1" applyAlignment="1">
      <alignment horizontal="center"/>
      <protection/>
    </xf>
    <xf numFmtId="187" fontId="28" fillId="0" borderId="17" xfId="42" applyNumberFormat="1" applyFont="1" applyBorder="1" applyAlignment="1">
      <alignment horizontal="right"/>
    </xf>
    <xf numFmtId="187" fontId="28" fillId="0" borderId="17" xfId="42" applyNumberFormat="1" applyFont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3" fontId="37" fillId="24" borderId="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5" fillId="24" borderId="39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5" fillId="24" borderId="37" xfId="0" applyFont="1" applyFill="1" applyBorder="1" applyAlignment="1">
      <alignment horizontal="center" vertical="center"/>
    </xf>
    <xf numFmtId="0" fontId="35" fillId="24" borderId="38" xfId="0" applyFont="1" applyFill="1" applyBorder="1" applyAlignment="1">
      <alignment horizontal="center" vertical="center"/>
    </xf>
    <xf numFmtId="0" fontId="35" fillId="24" borderId="5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7" fillId="0" borderId="37" xfId="54" applyFont="1" applyBorder="1" applyAlignment="1">
      <alignment horizontal="center" vertical="center"/>
      <protection/>
    </xf>
    <xf numFmtId="0" fontId="38" fillId="0" borderId="38" xfId="0" applyFont="1" applyBorder="1" applyAlignment="1">
      <alignment/>
    </xf>
    <xf numFmtId="0" fontId="27" fillId="0" borderId="13" xfId="54" applyFont="1" applyBorder="1" applyAlignment="1">
      <alignment horizontal="center"/>
      <protection/>
    </xf>
    <xf numFmtId="0" fontId="38" fillId="0" borderId="13" xfId="0" applyFont="1" applyBorder="1" applyAlignment="1">
      <alignment/>
    </xf>
    <xf numFmtId="0" fontId="27" fillId="0" borderId="0" xfId="54" applyFont="1" applyBorder="1" applyAlignment="1">
      <alignment horizontal="center"/>
      <protection/>
    </xf>
    <xf numFmtId="0" fontId="38" fillId="0" borderId="0" xfId="0" applyFont="1" applyBorder="1" applyAlignment="1">
      <alignment/>
    </xf>
    <xf numFmtId="0" fontId="38" fillId="0" borderId="52" xfId="0" applyFont="1" applyBorder="1" applyAlignment="1">
      <alignment/>
    </xf>
    <xf numFmtId="0" fontId="27" fillId="0" borderId="53" xfId="54" applyFont="1" applyBorder="1" applyAlignment="1">
      <alignment horizontal="center"/>
      <protection/>
    </xf>
    <xf numFmtId="0" fontId="38" fillId="0" borderId="53" xfId="0" applyFont="1" applyBorder="1" applyAlignment="1">
      <alignment/>
    </xf>
    <xf numFmtId="0" fontId="38" fillId="0" borderId="54" xfId="0" applyFont="1" applyBorder="1" applyAlignment="1">
      <alignment/>
    </xf>
    <xf numFmtId="0" fontId="38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4" fontId="27" fillId="0" borderId="37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1" fillId="0" borderId="5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6" xfId="0" applyFont="1" applyBorder="1" applyAlignment="1">
      <alignment horizontal="center"/>
    </xf>
    <xf numFmtId="4" fontId="22" fillId="0" borderId="57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3" xfId="43"/>
    <cellStyle name="Comma 4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 3" xfId="55"/>
    <cellStyle name="Normal 4" xfId="56"/>
    <cellStyle name="Note" xfId="57"/>
    <cellStyle name="Output" xfId="58"/>
    <cellStyle name="Percent 2" xfId="59"/>
    <cellStyle name="Title" xfId="60"/>
    <cellStyle name="Total" xfId="61"/>
    <cellStyle name="Warning Text" xfId="62"/>
    <cellStyle name="Comma" xfId="63"/>
    <cellStyle name="Comma [0]" xfId="64"/>
    <cellStyle name="Currency" xfId="65"/>
    <cellStyle name="Currency [0]" xfId="66"/>
    <cellStyle name="ปกติ_หมายเหตุประกอบ งบทรัพย์สิน (2)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9">
      <selection activeCell="E28" sqref="E28"/>
    </sheetView>
  </sheetViews>
  <sheetFormatPr defaultColWidth="9.140625" defaultRowHeight="12.75"/>
  <cols>
    <col min="1" max="1" width="6.57421875" style="17" customWidth="1"/>
    <col min="2" max="2" width="8.00390625" style="17" customWidth="1"/>
    <col min="3" max="3" width="43.57421875" style="17" customWidth="1"/>
    <col min="4" max="4" width="8.28125" style="16" customWidth="1"/>
    <col min="5" max="5" width="18.7109375" style="232" customWidth="1"/>
    <col min="6" max="16384" width="9.140625" style="17" customWidth="1"/>
  </cols>
  <sheetData>
    <row r="1" spans="1:5" ht="21.75">
      <c r="A1" s="271" t="s">
        <v>0</v>
      </c>
      <c r="B1" s="271"/>
      <c r="C1" s="271"/>
      <c r="D1" s="271"/>
      <c r="E1" s="271"/>
    </row>
    <row r="2" spans="1:5" ht="21.75">
      <c r="A2" s="271" t="s">
        <v>1</v>
      </c>
      <c r="B2" s="271"/>
      <c r="C2" s="271"/>
      <c r="D2" s="271"/>
      <c r="E2" s="271"/>
    </row>
    <row r="3" spans="1:5" ht="21.75">
      <c r="A3" s="271" t="s">
        <v>2</v>
      </c>
      <c r="B3" s="271"/>
      <c r="C3" s="271"/>
      <c r="D3" s="271"/>
      <c r="E3" s="271"/>
    </row>
    <row r="4" ht="21.75">
      <c r="D4" s="231" t="s">
        <v>4</v>
      </c>
    </row>
    <row r="5" spans="1:5" ht="22.5" thickBot="1">
      <c r="A5" s="21" t="s">
        <v>3</v>
      </c>
      <c r="D5" s="16">
        <v>2</v>
      </c>
      <c r="E5" s="233">
        <v>14043407</v>
      </c>
    </row>
    <row r="6" ht="22.5" thickTop="1">
      <c r="A6" s="21" t="s">
        <v>5</v>
      </c>
    </row>
    <row r="7" ht="21.75">
      <c r="B7" s="21" t="s">
        <v>11</v>
      </c>
    </row>
    <row r="8" spans="3:5" ht="21.75">
      <c r="C8" s="17" t="s">
        <v>6</v>
      </c>
      <c r="D8" s="16">
        <v>3</v>
      </c>
      <c r="E8" s="232">
        <v>22812282.59</v>
      </c>
    </row>
    <row r="9" spans="3:5" ht="21.75">
      <c r="C9" s="17" t="s">
        <v>7</v>
      </c>
      <c r="D9" s="16">
        <v>4</v>
      </c>
      <c r="E9" s="232">
        <v>18875</v>
      </c>
    </row>
    <row r="10" spans="3:5" ht="21.75">
      <c r="C10" s="17" t="s">
        <v>8</v>
      </c>
      <c r="D10" s="16">
        <v>5</v>
      </c>
      <c r="E10" s="232">
        <v>280000</v>
      </c>
    </row>
    <row r="11" spans="3:5" ht="21.75">
      <c r="C11" s="17" t="s">
        <v>142</v>
      </c>
      <c r="D11" s="16">
        <v>6</v>
      </c>
      <c r="E11" s="232">
        <v>18505</v>
      </c>
    </row>
    <row r="12" spans="3:5" ht="21.75">
      <c r="C12" s="17" t="s">
        <v>9</v>
      </c>
      <c r="E12" s="234">
        <f>SUM(E8:E11)</f>
        <v>23129662.59</v>
      </c>
    </row>
    <row r="13" ht="21.75">
      <c r="B13" s="21" t="s">
        <v>10</v>
      </c>
    </row>
    <row r="14" ht="21.75">
      <c r="C14" s="17" t="s">
        <v>12</v>
      </c>
    </row>
    <row r="16" spans="3:5" ht="21.75">
      <c r="C16" s="17" t="s">
        <v>13</v>
      </c>
      <c r="E16" s="234">
        <f>SUM(E12)</f>
        <v>23129662.59</v>
      </c>
    </row>
    <row r="17" spans="1:5" ht="22.5" thickBot="1">
      <c r="A17" s="21" t="s">
        <v>14</v>
      </c>
      <c r="E17" s="235">
        <f>SUM(E16)</f>
        <v>23129662.59</v>
      </c>
    </row>
    <row r="18" spans="1:5" ht="23.25" thickBot="1" thickTop="1">
      <c r="A18" s="21" t="s">
        <v>15</v>
      </c>
      <c r="E18" s="342">
        <v>14043407</v>
      </c>
    </row>
    <row r="19" ht="22.5" thickTop="1">
      <c r="A19" s="21" t="s">
        <v>16</v>
      </c>
    </row>
    <row r="20" ht="21.75">
      <c r="B20" s="21" t="s">
        <v>17</v>
      </c>
    </row>
    <row r="21" spans="3:5" ht="21.75">
      <c r="C21" s="17" t="s">
        <v>18</v>
      </c>
      <c r="D21" s="16">
        <v>7</v>
      </c>
      <c r="E21" s="232">
        <v>1320855.44</v>
      </c>
    </row>
    <row r="22" spans="3:5" ht="21.75">
      <c r="C22" s="17" t="s">
        <v>19</v>
      </c>
      <c r="D22" s="16">
        <v>8</v>
      </c>
      <c r="E22" s="232">
        <v>1656692.42</v>
      </c>
    </row>
    <row r="23" spans="3:5" ht="21.75">
      <c r="C23" s="17" t="s">
        <v>143</v>
      </c>
      <c r="D23" s="16">
        <v>9</v>
      </c>
      <c r="E23" s="232">
        <v>18505</v>
      </c>
    </row>
    <row r="24" spans="3:5" ht="21.75">
      <c r="C24" s="17" t="s">
        <v>20</v>
      </c>
      <c r="E24" s="234">
        <f>SUM(E21:E23)</f>
        <v>2996052.86</v>
      </c>
    </row>
    <row r="25" spans="2:5" ht="21.75">
      <c r="B25" s="21" t="s">
        <v>21</v>
      </c>
      <c r="E25" s="232">
        <v>0</v>
      </c>
    </row>
    <row r="26" spans="2:5" ht="21.75">
      <c r="B26" s="21" t="s">
        <v>22</v>
      </c>
      <c r="E26" s="234">
        <f>SUM(E24:E25)</f>
        <v>2996052.86</v>
      </c>
    </row>
    <row r="27" ht="21.75">
      <c r="A27" s="21" t="s">
        <v>23</v>
      </c>
    </row>
    <row r="28" spans="2:5" ht="21.75">
      <c r="B28" s="17" t="s">
        <v>23</v>
      </c>
      <c r="D28" s="16">
        <v>10</v>
      </c>
      <c r="E28" s="232">
        <v>10132737.7</v>
      </c>
    </row>
    <row r="29" spans="2:5" ht="21.75">
      <c r="B29" s="17" t="s">
        <v>24</v>
      </c>
      <c r="E29" s="232">
        <v>10000872.03</v>
      </c>
    </row>
    <row r="30" spans="2:5" ht="21.75">
      <c r="B30" s="21" t="s">
        <v>25</v>
      </c>
      <c r="E30" s="234">
        <f>SUM(E28:E29)</f>
        <v>20133609.729999997</v>
      </c>
    </row>
    <row r="31" spans="1:5" ht="22.5" thickBot="1">
      <c r="A31" s="21" t="s">
        <v>26</v>
      </c>
      <c r="E31" s="235">
        <f>SUM(E30,E26)</f>
        <v>23129662.589999996</v>
      </c>
    </row>
    <row r="32" ht="22.5" thickTop="1">
      <c r="A32" s="21" t="s">
        <v>27</v>
      </c>
    </row>
    <row r="33" ht="21.75">
      <c r="A33" s="21"/>
    </row>
    <row r="35" spans="1:4" ht="21.75">
      <c r="A35" s="17" t="s">
        <v>375</v>
      </c>
      <c r="C35" s="17" t="s">
        <v>380</v>
      </c>
      <c r="D35" s="236" t="s">
        <v>374</v>
      </c>
    </row>
    <row r="36" spans="1:4" ht="21.75">
      <c r="A36" s="17" t="s">
        <v>378</v>
      </c>
      <c r="D36" s="16" t="s">
        <v>376</v>
      </c>
    </row>
    <row r="37" spans="1:4" ht="21.75">
      <c r="A37" s="17" t="s">
        <v>379</v>
      </c>
      <c r="D37" s="16" t="s">
        <v>377</v>
      </c>
    </row>
  </sheetData>
  <mergeCells count="3">
    <mergeCell ref="A1:E1"/>
    <mergeCell ref="A2:E2"/>
    <mergeCell ref="A3:E3"/>
  </mergeCells>
  <printOptions/>
  <pageMargins left="0.95" right="0.42" top="0.36" bottom="0.33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C14" sqref="C14"/>
    </sheetView>
  </sheetViews>
  <sheetFormatPr defaultColWidth="9.140625" defaultRowHeight="12.75"/>
  <cols>
    <col min="1" max="1" width="4.28125" style="241" customWidth="1"/>
    <col min="2" max="2" width="35.421875" style="238" customWidth="1"/>
    <col min="3" max="3" width="14.57421875" style="241" customWidth="1"/>
    <col min="4" max="4" width="18.57421875" style="241" customWidth="1"/>
    <col min="5" max="5" width="8.8515625" style="257" customWidth="1"/>
    <col min="6" max="6" width="9.140625" style="257" customWidth="1"/>
    <col min="7" max="7" width="9.140625" style="239" customWidth="1"/>
    <col min="8" max="16384" width="9.140625" style="238" customWidth="1"/>
  </cols>
  <sheetData>
    <row r="1" spans="1:7" ht="26.25" customHeight="1">
      <c r="A1" s="284" t="s">
        <v>201</v>
      </c>
      <c r="B1" s="285"/>
      <c r="C1" s="285"/>
      <c r="D1" s="285"/>
      <c r="E1" s="285"/>
      <c r="F1" s="286"/>
      <c r="G1" s="237"/>
    </row>
    <row r="2" spans="1:6" ht="16.5" customHeight="1">
      <c r="A2" s="287" t="s">
        <v>202</v>
      </c>
      <c r="B2" s="288"/>
      <c r="C2" s="288"/>
      <c r="D2" s="288"/>
      <c r="E2" s="288"/>
      <c r="F2" s="289"/>
    </row>
    <row r="3" spans="1:7" s="241" customFormat="1" ht="15.75" customHeight="1">
      <c r="A3" s="280" t="s">
        <v>203</v>
      </c>
      <c r="B3" s="280" t="s">
        <v>204</v>
      </c>
      <c r="C3" s="280" t="s">
        <v>205</v>
      </c>
      <c r="D3" s="280" t="s">
        <v>206</v>
      </c>
      <c r="E3" s="280" t="s">
        <v>207</v>
      </c>
      <c r="F3" s="280" t="s">
        <v>4</v>
      </c>
      <c r="G3" s="240"/>
    </row>
    <row r="4" spans="1:7" s="241" customFormat="1" ht="15" customHeight="1">
      <c r="A4" s="281"/>
      <c r="B4" s="281"/>
      <c r="C4" s="290"/>
      <c r="D4" s="281"/>
      <c r="E4" s="281"/>
      <c r="F4" s="281"/>
      <c r="G4" s="240"/>
    </row>
    <row r="5" spans="1:6" ht="18.75">
      <c r="A5" s="258">
        <v>1</v>
      </c>
      <c r="B5" s="259" t="s">
        <v>208</v>
      </c>
      <c r="C5" s="260" t="s">
        <v>209</v>
      </c>
      <c r="D5" s="258" t="s">
        <v>210</v>
      </c>
      <c r="E5" s="261">
        <v>6575</v>
      </c>
      <c r="F5" s="262"/>
    </row>
    <row r="6" spans="1:6" ht="18.75">
      <c r="A6" s="242">
        <v>2</v>
      </c>
      <c r="B6" s="243" t="s">
        <v>211</v>
      </c>
      <c r="C6" s="244" t="s">
        <v>209</v>
      </c>
      <c r="D6" s="242" t="s">
        <v>210</v>
      </c>
      <c r="E6" s="245">
        <v>3675</v>
      </c>
      <c r="F6" s="246"/>
    </row>
    <row r="7" spans="1:6" ht="18.75">
      <c r="A7" s="242">
        <v>3</v>
      </c>
      <c r="B7" s="243" t="s">
        <v>212</v>
      </c>
      <c r="C7" s="244" t="s">
        <v>209</v>
      </c>
      <c r="D7" s="242" t="s">
        <v>210</v>
      </c>
      <c r="E7" s="245">
        <v>4925</v>
      </c>
      <c r="F7" s="246"/>
    </row>
    <row r="8" spans="1:6" ht="18.75">
      <c r="A8" s="242">
        <v>4</v>
      </c>
      <c r="B8" s="243" t="s">
        <v>213</v>
      </c>
      <c r="C8" s="244" t="s">
        <v>209</v>
      </c>
      <c r="D8" s="242" t="s">
        <v>210</v>
      </c>
      <c r="E8" s="245">
        <v>6575</v>
      </c>
      <c r="F8" s="246"/>
    </row>
    <row r="9" spans="1:6" ht="18.75">
      <c r="A9" s="242">
        <v>5</v>
      </c>
      <c r="B9" s="243" t="s">
        <v>214</v>
      </c>
      <c r="C9" s="244" t="s">
        <v>209</v>
      </c>
      <c r="D9" s="242" t="s">
        <v>210</v>
      </c>
      <c r="E9" s="245">
        <v>6575</v>
      </c>
      <c r="F9" s="246"/>
    </row>
    <row r="10" spans="1:6" ht="18.75">
      <c r="A10" s="242">
        <v>6</v>
      </c>
      <c r="B10" s="243" t="s">
        <v>215</v>
      </c>
      <c r="C10" s="244" t="s">
        <v>209</v>
      </c>
      <c r="D10" s="242" t="s">
        <v>210</v>
      </c>
      <c r="E10" s="245">
        <v>6600</v>
      </c>
      <c r="F10" s="246"/>
    </row>
    <row r="11" spans="1:6" ht="18.75">
      <c r="A11" s="242">
        <v>7</v>
      </c>
      <c r="B11" s="243" t="s">
        <v>216</v>
      </c>
      <c r="C11" s="244" t="s">
        <v>209</v>
      </c>
      <c r="D11" s="242" t="s">
        <v>210</v>
      </c>
      <c r="E11" s="245">
        <v>4850</v>
      </c>
      <c r="F11" s="246"/>
    </row>
    <row r="12" spans="1:6" ht="18.75">
      <c r="A12" s="242">
        <v>8</v>
      </c>
      <c r="B12" s="243" t="s">
        <v>217</v>
      </c>
      <c r="C12" s="244" t="s">
        <v>218</v>
      </c>
      <c r="D12" s="242" t="s">
        <v>219</v>
      </c>
      <c r="E12" s="245">
        <v>4000</v>
      </c>
      <c r="F12" s="246"/>
    </row>
    <row r="13" spans="1:6" ht="18.75">
      <c r="A13" s="242">
        <v>9</v>
      </c>
      <c r="B13" s="243" t="s">
        <v>220</v>
      </c>
      <c r="C13" s="244" t="s">
        <v>221</v>
      </c>
      <c r="D13" s="242" t="s">
        <v>219</v>
      </c>
      <c r="E13" s="245">
        <v>4890</v>
      </c>
      <c r="F13" s="246"/>
    </row>
    <row r="14" spans="1:6" ht="18.75">
      <c r="A14" s="242">
        <v>10</v>
      </c>
      <c r="B14" s="243" t="s">
        <v>222</v>
      </c>
      <c r="C14" s="244" t="s">
        <v>223</v>
      </c>
      <c r="D14" s="242" t="s">
        <v>224</v>
      </c>
      <c r="E14" s="245">
        <v>4900</v>
      </c>
      <c r="F14" s="246"/>
    </row>
    <row r="15" spans="1:6" ht="18.75">
      <c r="A15" s="242">
        <v>11</v>
      </c>
      <c r="B15" s="243" t="s">
        <v>208</v>
      </c>
      <c r="C15" s="244" t="s">
        <v>225</v>
      </c>
      <c r="D15" s="242" t="s">
        <v>219</v>
      </c>
      <c r="E15" s="245">
        <v>9050</v>
      </c>
      <c r="F15" s="246"/>
    </row>
    <row r="16" spans="1:6" ht="18.75">
      <c r="A16" s="242">
        <v>12</v>
      </c>
      <c r="B16" s="243" t="s">
        <v>211</v>
      </c>
      <c r="C16" s="244" t="s">
        <v>226</v>
      </c>
      <c r="D16" s="242" t="s">
        <v>227</v>
      </c>
      <c r="E16" s="245">
        <v>9000</v>
      </c>
      <c r="F16" s="246"/>
    </row>
    <row r="17" spans="1:6" ht="18.75">
      <c r="A17" s="242">
        <v>13</v>
      </c>
      <c r="B17" s="243" t="s">
        <v>212</v>
      </c>
      <c r="C17" s="244" t="s">
        <v>228</v>
      </c>
      <c r="D17" s="242" t="s">
        <v>227</v>
      </c>
      <c r="E17" s="245">
        <v>9000</v>
      </c>
      <c r="F17" s="246"/>
    </row>
    <row r="18" spans="1:6" ht="18.75">
      <c r="A18" s="242">
        <v>14</v>
      </c>
      <c r="B18" s="243" t="s">
        <v>215</v>
      </c>
      <c r="C18" s="244" t="s">
        <v>229</v>
      </c>
      <c r="D18" s="242" t="s">
        <v>230</v>
      </c>
      <c r="E18" s="245">
        <v>4115</v>
      </c>
      <c r="F18" s="246"/>
    </row>
    <row r="19" spans="1:6" ht="18.75">
      <c r="A19" s="242">
        <v>15</v>
      </c>
      <c r="B19" s="243" t="s">
        <v>222</v>
      </c>
      <c r="C19" s="244" t="s">
        <v>231</v>
      </c>
      <c r="D19" s="242" t="s">
        <v>230</v>
      </c>
      <c r="E19" s="245">
        <v>4900</v>
      </c>
      <c r="F19" s="246"/>
    </row>
    <row r="20" spans="1:6" ht="18.75">
      <c r="A20" s="242">
        <v>16</v>
      </c>
      <c r="B20" s="243" t="s">
        <v>232</v>
      </c>
      <c r="C20" s="244" t="s">
        <v>233</v>
      </c>
      <c r="D20" s="242" t="s">
        <v>219</v>
      </c>
      <c r="E20" s="245">
        <v>4995</v>
      </c>
      <c r="F20" s="246"/>
    </row>
    <row r="21" spans="1:6" ht="18.75">
      <c r="A21" s="242">
        <v>17</v>
      </c>
      <c r="B21" s="243" t="s">
        <v>234</v>
      </c>
      <c r="C21" s="244" t="s">
        <v>229</v>
      </c>
      <c r="D21" s="242" t="s">
        <v>235</v>
      </c>
      <c r="E21" s="245">
        <v>6719</v>
      </c>
      <c r="F21" s="246"/>
    </row>
    <row r="22" spans="1:6" ht="18.75">
      <c r="A22" s="242">
        <v>18</v>
      </c>
      <c r="B22" s="243" t="s">
        <v>236</v>
      </c>
      <c r="C22" s="244" t="s">
        <v>237</v>
      </c>
      <c r="D22" s="242" t="s">
        <v>238</v>
      </c>
      <c r="E22" s="245">
        <v>2000</v>
      </c>
      <c r="F22" s="246"/>
    </row>
    <row r="23" spans="1:6" ht="18.75">
      <c r="A23" s="242">
        <v>19</v>
      </c>
      <c r="B23" s="243" t="s">
        <v>239</v>
      </c>
      <c r="C23" s="244" t="s">
        <v>240</v>
      </c>
      <c r="D23" s="242" t="s">
        <v>241</v>
      </c>
      <c r="E23" s="245">
        <v>14500</v>
      </c>
      <c r="F23" s="246"/>
    </row>
    <row r="24" spans="1:6" ht="18.75">
      <c r="A24" s="242">
        <v>20</v>
      </c>
      <c r="B24" s="243" t="s">
        <v>242</v>
      </c>
      <c r="C24" s="244" t="s">
        <v>243</v>
      </c>
      <c r="D24" s="242" t="s">
        <v>244</v>
      </c>
      <c r="E24" s="245">
        <v>14550</v>
      </c>
      <c r="F24" s="246"/>
    </row>
    <row r="25" spans="1:6" ht="18.75">
      <c r="A25" s="242">
        <v>21</v>
      </c>
      <c r="B25" s="243" t="s">
        <v>245</v>
      </c>
      <c r="C25" s="244" t="s">
        <v>246</v>
      </c>
      <c r="D25" s="242" t="s">
        <v>247</v>
      </c>
      <c r="E25" s="245">
        <v>2500</v>
      </c>
      <c r="F25" s="246"/>
    </row>
    <row r="26" spans="1:6" ht="18.75">
      <c r="A26" s="242">
        <v>22</v>
      </c>
      <c r="B26" s="243" t="s">
        <v>248</v>
      </c>
      <c r="C26" s="244" t="s">
        <v>249</v>
      </c>
      <c r="D26" s="242" t="s">
        <v>250</v>
      </c>
      <c r="E26" s="245">
        <v>9875</v>
      </c>
      <c r="F26" s="246"/>
    </row>
    <row r="27" spans="1:6" ht="18.75">
      <c r="A27" s="242">
        <v>23</v>
      </c>
      <c r="B27" s="243" t="s">
        <v>251</v>
      </c>
      <c r="C27" s="242" t="s">
        <v>252</v>
      </c>
      <c r="D27" s="242" t="s">
        <v>253</v>
      </c>
      <c r="E27" s="247">
        <v>4230</v>
      </c>
      <c r="F27" s="242"/>
    </row>
    <row r="28" spans="1:6" ht="18.75">
      <c r="A28" s="242">
        <v>24</v>
      </c>
      <c r="B28" s="243" t="s">
        <v>254</v>
      </c>
      <c r="C28" s="244" t="s">
        <v>255</v>
      </c>
      <c r="D28" s="242" t="s">
        <v>256</v>
      </c>
      <c r="E28" s="247">
        <v>25000</v>
      </c>
      <c r="F28" s="242"/>
    </row>
    <row r="29" spans="1:6" ht="18.75">
      <c r="A29" s="242">
        <v>25</v>
      </c>
      <c r="B29" s="243" t="s">
        <v>257</v>
      </c>
      <c r="C29" s="242" t="s">
        <v>258</v>
      </c>
      <c r="D29" s="242" t="s">
        <v>244</v>
      </c>
      <c r="E29" s="245">
        <v>10000</v>
      </c>
      <c r="F29" s="246"/>
    </row>
    <row r="30" spans="1:6" ht="18.75">
      <c r="A30" s="242">
        <v>26</v>
      </c>
      <c r="B30" s="243" t="s">
        <v>259</v>
      </c>
      <c r="C30" s="242" t="s">
        <v>260</v>
      </c>
      <c r="D30" s="242" t="s">
        <v>253</v>
      </c>
      <c r="E30" s="245">
        <v>2000</v>
      </c>
      <c r="F30" s="246"/>
    </row>
    <row r="31" spans="1:6" ht="18.75">
      <c r="A31" s="242">
        <v>27</v>
      </c>
      <c r="B31" s="243" t="s">
        <v>261</v>
      </c>
      <c r="C31" s="248" t="s">
        <v>262</v>
      </c>
      <c r="D31" s="242" t="s">
        <v>244</v>
      </c>
      <c r="E31" s="245">
        <v>14100</v>
      </c>
      <c r="F31" s="246"/>
    </row>
    <row r="32" spans="1:6" ht="18.75">
      <c r="A32" s="242">
        <v>28</v>
      </c>
      <c r="B32" s="243" t="s">
        <v>263</v>
      </c>
      <c r="C32" s="242" t="s">
        <v>264</v>
      </c>
      <c r="D32" s="242" t="s">
        <v>253</v>
      </c>
      <c r="E32" s="245">
        <v>3550</v>
      </c>
      <c r="F32" s="246"/>
    </row>
    <row r="33" spans="1:6" ht="18.75">
      <c r="A33" s="242">
        <v>29</v>
      </c>
      <c r="B33" s="243" t="s">
        <v>265</v>
      </c>
      <c r="C33" s="242" t="s">
        <v>266</v>
      </c>
      <c r="D33" s="242" t="s">
        <v>267</v>
      </c>
      <c r="E33" s="245">
        <v>2800</v>
      </c>
      <c r="F33" s="246"/>
    </row>
    <row r="34" spans="1:6" ht="18.75">
      <c r="A34" s="242">
        <v>30</v>
      </c>
      <c r="B34" s="243" t="s">
        <v>268</v>
      </c>
      <c r="C34" s="242"/>
      <c r="D34" s="242" t="s">
        <v>269</v>
      </c>
      <c r="E34" s="245">
        <v>4650</v>
      </c>
      <c r="F34" s="246" t="s">
        <v>270</v>
      </c>
    </row>
    <row r="35" spans="1:6" ht="18.75">
      <c r="A35" s="242">
        <v>31</v>
      </c>
      <c r="B35" s="243" t="s">
        <v>271</v>
      </c>
      <c r="C35" s="242" t="s">
        <v>264</v>
      </c>
      <c r="D35" s="242" t="s">
        <v>272</v>
      </c>
      <c r="E35" s="245">
        <v>4150</v>
      </c>
      <c r="F35" s="246"/>
    </row>
    <row r="36" spans="1:6" ht="18.75">
      <c r="A36" s="242">
        <v>32</v>
      </c>
      <c r="B36" s="243" t="s">
        <v>273</v>
      </c>
      <c r="C36" s="242" t="s">
        <v>274</v>
      </c>
      <c r="D36" s="242" t="s">
        <v>267</v>
      </c>
      <c r="E36" s="245">
        <v>3035</v>
      </c>
      <c r="F36" s="246"/>
    </row>
    <row r="37" spans="1:6" ht="18.75">
      <c r="A37" s="242">
        <v>33</v>
      </c>
      <c r="B37" s="243" t="s">
        <v>275</v>
      </c>
      <c r="C37" s="242" t="s">
        <v>264</v>
      </c>
      <c r="D37" s="242" t="s">
        <v>276</v>
      </c>
      <c r="E37" s="245">
        <v>4995</v>
      </c>
      <c r="F37" s="246"/>
    </row>
    <row r="38" spans="1:6" ht="18.75">
      <c r="A38" s="242">
        <v>34</v>
      </c>
      <c r="B38" s="243" t="s">
        <v>277</v>
      </c>
      <c r="C38" s="253"/>
      <c r="D38" s="242" t="s">
        <v>276</v>
      </c>
      <c r="E38" s="245">
        <v>14995</v>
      </c>
      <c r="F38" s="246" t="s">
        <v>270</v>
      </c>
    </row>
    <row r="39" spans="1:6" ht="18.75">
      <c r="A39" s="242">
        <v>35</v>
      </c>
      <c r="B39" s="243" t="s">
        <v>278</v>
      </c>
      <c r="C39" s="242" t="s">
        <v>264</v>
      </c>
      <c r="D39" s="242" t="s">
        <v>276</v>
      </c>
      <c r="E39" s="245">
        <v>4995</v>
      </c>
      <c r="F39" s="246"/>
    </row>
    <row r="40" spans="1:6" ht="18.75">
      <c r="A40" s="242">
        <v>36</v>
      </c>
      <c r="B40" s="243" t="s">
        <v>279</v>
      </c>
      <c r="C40" s="253"/>
      <c r="D40" s="242" t="s">
        <v>280</v>
      </c>
      <c r="E40" s="245">
        <v>4950</v>
      </c>
      <c r="F40" s="246" t="s">
        <v>270</v>
      </c>
    </row>
    <row r="41" spans="1:6" ht="18.75">
      <c r="A41" s="242">
        <v>37</v>
      </c>
      <c r="B41" s="243" t="s">
        <v>281</v>
      </c>
      <c r="C41" s="242" t="s">
        <v>282</v>
      </c>
      <c r="D41" s="242" t="s">
        <v>241</v>
      </c>
      <c r="E41" s="245">
        <v>4650</v>
      </c>
      <c r="F41" s="246"/>
    </row>
    <row r="42" spans="1:6" ht="18.75">
      <c r="A42" s="249">
        <v>38</v>
      </c>
      <c r="B42" s="250" t="s">
        <v>283</v>
      </c>
      <c r="C42" s="254"/>
      <c r="D42" s="249" t="s">
        <v>224</v>
      </c>
      <c r="E42" s="251">
        <v>9550</v>
      </c>
      <c r="F42" s="252" t="s">
        <v>270</v>
      </c>
    </row>
    <row r="43" spans="1:6" ht="19.5" thickBot="1">
      <c r="A43" s="282" t="s">
        <v>48</v>
      </c>
      <c r="B43" s="283"/>
      <c r="C43" s="283"/>
      <c r="D43" s="283"/>
      <c r="E43" s="255">
        <f>SUM(E5:E42)</f>
        <v>262419</v>
      </c>
      <c r="F43" s="256"/>
    </row>
    <row r="44" ht="19.5" thickTop="1"/>
  </sheetData>
  <sheetProtection/>
  <mergeCells count="9">
    <mergeCell ref="F3:F4"/>
    <mergeCell ref="A43:D43"/>
    <mergeCell ref="A1:F1"/>
    <mergeCell ref="A2:F2"/>
    <mergeCell ref="A3:A4"/>
    <mergeCell ref="B3:B4"/>
    <mergeCell ref="C3:C4"/>
    <mergeCell ref="D3:D4"/>
    <mergeCell ref="E3:E4"/>
  </mergeCells>
  <printOptions/>
  <pageMargins left="0.63" right="0.36" top="0.49" bottom="0.3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1" sqref="C11"/>
    </sheetView>
  </sheetViews>
  <sheetFormatPr defaultColWidth="9.140625" defaultRowHeight="12.75"/>
  <cols>
    <col min="1" max="1" width="12.00390625" style="1" customWidth="1"/>
    <col min="2" max="2" width="24.8515625" style="1" customWidth="1"/>
    <col min="3" max="3" width="22.00390625" style="1" customWidth="1"/>
    <col min="4" max="4" width="16.140625" style="23" customWidth="1"/>
    <col min="5" max="5" width="11.28125" style="1" customWidth="1"/>
    <col min="6" max="16384" width="9.140625" style="1" customWidth="1"/>
  </cols>
  <sheetData>
    <row r="1" spans="1:5" ht="24">
      <c r="A1" s="274" t="s">
        <v>0</v>
      </c>
      <c r="B1" s="274"/>
      <c r="C1" s="274"/>
      <c r="D1" s="274"/>
      <c r="E1" s="274"/>
    </row>
    <row r="2" spans="1:5" ht="24">
      <c r="A2" s="274" t="s">
        <v>28</v>
      </c>
      <c r="B2" s="274"/>
      <c r="C2" s="274"/>
      <c r="D2" s="274"/>
      <c r="E2" s="274"/>
    </row>
    <row r="3" spans="1:5" ht="24">
      <c r="A3" s="274" t="s">
        <v>29</v>
      </c>
      <c r="B3" s="274"/>
      <c r="C3" s="274"/>
      <c r="D3" s="274"/>
      <c r="E3" s="274"/>
    </row>
    <row r="4" spans="1:4" ht="24">
      <c r="A4" s="4"/>
      <c r="B4" s="4"/>
      <c r="C4" s="4"/>
      <c r="D4" s="27"/>
    </row>
    <row r="5" ht="24">
      <c r="A5" s="2" t="s">
        <v>183</v>
      </c>
    </row>
    <row r="6" spans="2:4" ht="24">
      <c r="B6" s="1" t="s">
        <v>176</v>
      </c>
      <c r="D6" s="23">
        <v>805</v>
      </c>
    </row>
    <row r="7" spans="2:4" ht="24">
      <c r="B7" s="5" t="s">
        <v>148</v>
      </c>
      <c r="C7" s="5"/>
      <c r="D7" s="26">
        <v>1600</v>
      </c>
    </row>
    <row r="8" spans="2:4" ht="24">
      <c r="B8" s="5" t="s">
        <v>177</v>
      </c>
      <c r="C8" s="5"/>
      <c r="D8" s="26">
        <v>10940</v>
      </c>
    </row>
    <row r="9" spans="2:4" ht="24">
      <c r="B9" s="5" t="s">
        <v>178</v>
      </c>
      <c r="C9" s="5"/>
      <c r="D9" s="26">
        <v>5160</v>
      </c>
    </row>
    <row r="10" ht="24">
      <c r="D10" s="26"/>
    </row>
    <row r="11" spans="2:4" ht="24.75" thickBot="1">
      <c r="B11" s="3" t="s">
        <v>48</v>
      </c>
      <c r="D11" s="25">
        <f>SUM(D6:D10)</f>
        <v>18505</v>
      </c>
    </row>
    <row r="12" ht="24.75" thickTop="1"/>
    <row r="15" ht="24">
      <c r="B15" s="2"/>
    </row>
  </sheetData>
  <sheetProtection/>
  <mergeCells count="3">
    <mergeCell ref="A1:E1"/>
    <mergeCell ref="A2:E2"/>
    <mergeCell ref="A3:E3"/>
  </mergeCells>
  <printOptions/>
  <pageMargins left="1.01" right="0.36" top="0.49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3">
      <selection activeCell="D23" sqref="D23"/>
    </sheetView>
  </sheetViews>
  <sheetFormatPr defaultColWidth="9.140625" defaultRowHeight="12.75"/>
  <cols>
    <col min="1" max="1" width="4.7109375" style="1" customWidth="1"/>
    <col min="2" max="2" width="14.57421875" style="1" customWidth="1"/>
    <col min="3" max="3" width="45.00390625" style="1" customWidth="1"/>
    <col min="4" max="4" width="14.8515625" style="23" customWidth="1"/>
    <col min="5" max="5" width="11.28125" style="1" customWidth="1"/>
    <col min="6" max="16384" width="9.140625" style="1" customWidth="1"/>
  </cols>
  <sheetData>
    <row r="1" spans="1:4" ht="24">
      <c r="A1" s="274" t="s">
        <v>0</v>
      </c>
      <c r="B1" s="274"/>
      <c r="C1" s="274"/>
      <c r="D1" s="274"/>
    </row>
    <row r="2" spans="1:4" ht="24">
      <c r="A2" s="274" t="s">
        <v>28</v>
      </c>
      <c r="B2" s="274"/>
      <c r="C2" s="274"/>
      <c r="D2" s="274"/>
    </row>
    <row r="3" spans="1:4" ht="24">
      <c r="A3" s="274" t="s">
        <v>29</v>
      </c>
      <c r="B3" s="274"/>
      <c r="C3" s="274"/>
      <c r="D3" s="274"/>
    </row>
    <row r="4" spans="1:4" ht="24">
      <c r="A4" s="4"/>
      <c r="B4" s="4"/>
      <c r="C4" s="4"/>
      <c r="D4" s="27"/>
    </row>
    <row r="5" ht="24">
      <c r="A5" s="2" t="s">
        <v>181</v>
      </c>
    </row>
    <row r="6" spans="1:4" ht="24">
      <c r="A6" s="1" t="s">
        <v>77</v>
      </c>
      <c r="D6" s="24">
        <v>9800596.49</v>
      </c>
    </row>
    <row r="7" spans="2:4" ht="24">
      <c r="B7" s="5" t="s">
        <v>78</v>
      </c>
      <c r="C7" s="5"/>
      <c r="D7" s="26">
        <v>1108976.28</v>
      </c>
    </row>
    <row r="8" spans="2:4" ht="24">
      <c r="B8" s="42" t="s">
        <v>184</v>
      </c>
      <c r="C8" s="5"/>
      <c r="D8" s="44">
        <v>277244.07</v>
      </c>
    </row>
    <row r="9" spans="2:4" ht="24">
      <c r="B9" s="5" t="s">
        <v>79</v>
      </c>
      <c r="C9" s="5"/>
      <c r="D9" s="26"/>
    </row>
    <row r="10" spans="1:4" ht="24">
      <c r="A10" s="43" t="s">
        <v>52</v>
      </c>
      <c r="B10" s="1" t="s">
        <v>80</v>
      </c>
      <c r="D10" s="26"/>
    </row>
    <row r="11" spans="2:4" ht="24">
      <c r="B11" s="1" t="s">
        <v>18</v>
      </c>
      <c r="D11" s="44">
        <v>409</v>
      </c>
    </row>
    <row r="12" ht="24">
      <c r="B12" s="2"/>
    </row>
    <row r="13" spans="1:4" ht="24">
      <c r="A13" s="43" t="s">
        <v>81</v>
      </c>
      <c r="B13" s="1" t="s">
        <v>82</v>
      </c>
      <c r="D13" s="23">
        <v>500000</v>
      </c>
    </row>
    <row r="14" spans="1:4" ht="24.75" thickBot="1">
      <c r="A14" s="2" t="s">
        <v>391</v>
      </c>
      <c r="B14" s="2"/>
      <c r="C14" s="2"/>
      <c r="D14" s="25">
        <f>D6+D7-D8+D11-D13</f>
        <v>10132737.7</v>
      </c>
    </row>
    <row r="15" ht="24.75" thickTop="1">
      <c r="B15" s="2"/>
    </row>
    <row r="16" ht="24">
      <c r="B16" s="2" t="s">
        <v>383</v>
      </c>
    </row>
    <row r="17" spans="3:4" ht="24">
      <c r="C17" s="1" t="s">
        <v>384</v>
      </c>
      <c r="D17" s="23">
        <v>0</v>
      </c>
    </row>
    <row r="18" spans="3:4" ht="24">
      <c r="C18" s="1" t="s">
        <v>385</v>
      </c>
      <c r="D18" s="23">
        <v>0</v>
      </c>
    </row>
    <row r="19" spans="3:4" ht="24">
      <c r="C19" s="1" t="s">
        <v>386</v>
      </c>
      <c r="D19" s="23">
        <v>0</v>
      </c>
    </row>
    <row r="20" spans="3:4" ht="24">
      <c r="C20" s="1" t="s">
        <v>387</v>
      </c>
      <c r="D20" s="23">
        <v>0</v>
      </c>
    </row>
    <row r="21" spans="3:4" ht="24">
      <c r="C21" s="1" t="s">
        <v>388</v>
      </c>
      <c r="D21" s="23">
        <v>0</v>
      </c>
    </row>
    <row r="22" ht="24">
      <c r="C22" s="1" t="s">
        <v>390</v>
      </c>
    </row>
    <row r="23" spans="3:4" ht="24.75" thickBot="1">
      <c r="C23" s="2" t="s">
        <v>389</v>
      </c>
      <c r="D23" s="25">
        <v>10132737.7</v>
      </c>
    </row>
    <row r="24" ht="24.75" thickTop="1"/>
  </sheetData>
  <sheetProtection/>
  <mergeCells count="3">
    <mergeCell ref="A1:D1"/>
    <mergeCell ref="A2:D2"/>
    <mergeCell ref="A3:D3"/>
  </mergeCells>
  <printOptions/>
  <pageMargins left="1.16" right="0.36" top="0.49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9" sqref="B9"/>
    </sheetView>
  </sheetViews>
  <sheetFormatPr defaultColWidth="9.140625" defaultRowHeight="12.75"/>
  <cols>
    <col min="1" max="1" width="15.140625" style="1" customWidth="1"/>
    <col min="2" max="2" width="24.7109375" style="1" customWidth="1"/>
    <col min="3" max="3" width="24.28125" style="1" customWidth="1"/>
    <col min="4" max="4" width="11.421875" style="1" customWidth="1"/>
    <col min="5" max="5" width="3.57421875" style="1" customWidth="1"/>
    <col min="6" max="6" width="11.00390625" style="1" customWidth="1"/>
    <col min="7" max="7" width="3.421875" style="1" customWidth="1"/>
    <col min="8" max="8" width="10.28125" style="1" customWidth="1"/>
    <col min="9" max="9" width="4.140625" style="1" customWidth="1"/>
    <col min="10" max="10" width="9.140625" style="1" customWidth="1"/>
    <col min="11" max="11" width="3.421875" style="1" customWidth="1"/>
    <col min="12" max="12" width="9.421875" style="1" customWidth="1"/>
    <col min="13" max="13" width="4.00390625" style="1" customWidth="1"/>
    <col min="14" max="16384" width="9.140625" style="1" customWidth="1"/>
  </cols>
  <sheetData>
    <row r="1" spans="1:13" ht="24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24">
      <c r="A2" s="274" t="s">
        <v>28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24">
      <c r="A3" s="274" t="s">
        <v>29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4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2" t="s">
        <v>373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4" customHeight="1">
      <c r="A6" s="291" t="s">
        <v>49</v>
      </c>
      <c r="B6" s="291" t="s">
        <v>73</v>
      </c>
      <c r="C6" s="291" t="s">
        <v>74</v>
      </c>
      <c r="D6" s="291" t="s">
        <v>83</v>
      </c>
      <c r="E6" s="291"/>
      <c r="F6" s="291" t="s">
        <v>87</v>
      </c>
      <c r="G6" s="291"/>
      <c r="H6" s="291" t="s">
        <v>84</v>
      </c>
      <c r="I6" s="291"/>
      <c r="J6" s="291" t="s">
        <v>85</v>
      </c>
      <c r="K6" s="291"/>
      <c r="L6" s="291" t="s">
        <v>86</v>
      </c>
      <c r="M6" s="291"/>
    </row>
    <row r="7" spans="1:13" ht="24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</row>
    <row r="8" spans="1:13" ht="24">
      <c r="A8" s="13" t="s">
        <v>185</v>
      </c>
      <c r="B8" s="14" t="s">
        <v>156</v>
      </c>
      <c r="C8" s="14" t="s">
        <v>187</v>
      </c>
      <c r="D8" s="22">
        <v>977000</v>
      </c>
      <c r="E8" s="45" t="s">
        <v>12</v>
      </c>
      <c r="F8" s="45">
        <v>500000</v>
      </c>
      <c r="G8" s="45" t="s">
        <v>12</v>
      </c>
      <c r="H8" s="45">
        <v>500000</v>
      </c>
      <c r="I8" s="45"/>
      <c r="J8" s="45">
        <v>477000</v>
      </c>
      <c r="K8" s="45" t="s">
        <v>12</v>
      </c>
      <c r="L8" s="45" t="s">
        <v>12</v>
      </c>
      <c r="M8" s="45"/>
    </row>
    <row r="9" spans="1:13" ht="24">
      <c r="A9" s="13" t="s">
        <v>186</v>
      </c>
      <c r="B9" s="14"/>
      <c r="C9" s="14" t="s">
        <v>188</v>
      </c>
      <c r="D9" s="14"/>
      <c r="E9" s="13"/>
      <c r="F9" s="13"/>
      <c r="G9" s="13"/>
      <c r="H9" s="13"/>
      <c r="I9" s="13"/>
      <c r="J9" s="13"/>
      <c r="K9" s="13"/>
      <c r="L9" s="13"/>
      <c r="M9" s="13"/>
    </row>
    <row r="10" spans="1:13" ht="2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4">
      <c r="A11" s="267" t="s">
        <v>48</v>
      </c>
      <c r="B11" s="268"/>
      <c r="C11" s="269"/>
      <c r="D11" s="45">
        <f>SUM(D8:D10)</f>
        <v>977000</v>
      </c>
      <c r="E11" s="45" t="s">
        <v>12</v>
      </c>
      <c r="F11" s="45">
        <f>SUM(F8:F10)</f>
        <v>500000</v>
      </c>
      <c r="G11" s="45" t="s">
        <v>12</v>
      </c>
      <c r="H11" s="45">
        <f>SUM(H8:H10)</f>
        <v>500000</v>
      </c>
      <c r="I11" s="45" t="s">
        <v>12</v>
      </c>
      <c r="J11" s="45">
        <f>SUM(J8:J10)</f>
        <v>477000</v>
      </c>
      <c r="K11" s="45" t="s">
        <v>12</v>
      </c>
      <c r="L11" s="45" t="s">
        <v>12</v>
      </c>
      <c r="M11" s="45" t="s">
        <v>12</v>
      </c>
    </row>
  </sheetData>
  <sheetProtection/>
  <mergeCells count="12">
    <mergeCell ref="A11:C11"/>
    <mergeCell ref="A6:A7"/>
    <mergeCell ref="B6:B7"/>
    <mergeCell ref="C6:C7"/>
    <mergeCell ref="J6:K7"/>
    <mergeCell ref="L6:M7"/>
    <mergeCell ref="A1:M1"/>
    <mergeCell ref="A2:M2"/>
    <mergeCell ref="A3:M3"/>
    <mergeCell ref="D6:E7"/>
    <mergeCell ref="F6:G7"/>
    <mergeCell ref="H6:I7"/>
  </mergeCells>
  <printOptions/>
  <pageMargins left="0.75" right="0.36" top="0.49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G25" sqref="G25"/>
    </sheetView>
  </sheetViews>
  <sheetFormatPr defaultColWidth="9.140625" defaultRowHeight="12.75"/>
  <cols>
    <col min="1" max="1" width="22.7109375" style="63" customWidth="1"/>
    <col min="2" max="2" width="21.7109375" style="63" hidden="1" customWidth="1"/>
    <col min="3" max="3" width="8.7109375" style="63" customWidth="1"/>
    <col min="4" max="5" width="11.421875" style="153" customWidth="1"/>
    <col min="6" max="6" width="10.421875" style="153" customWidth="1"/>
    <col min="7" max="7" width="9.8515625" style="153" customWidth="1"/>
    <col min="8" max="9" width="11.421875" style="153" customWidth="1"/>
    <col min="10" max="10" width="10.8515625" style="153" customWidth="1"/>
    <col min="11" max="11" width="11.28125" style="153" customWidth="1"/>
    <col min="12" max="12" width="10.7109375" style="153" customWidth="1"/>
    <col min="13" max="13" width="11.421875" style="153" customWidth="1"/>
    <col min="14" max="16384" width="9.140625" style="63" customWidth="1"/>
  </cols>
  <sheetData>
    <row r="1" spans="1:13" s="61" customFormat="1" ht="18.75">
      <c r="A1" s="292" t="s">
        <v>284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s="61" customFormat="1" ht="18.75">
      <c r="A2" s="292" t="s">
        <v>285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s="119" customFormat="1" ht="18.75">
      <c r="A3" s="293" t="s">
        <v>286</v>
      </c>
      <c r="B3" s="294"/>
      <c r="C3" s="120" t="s">
        <v>287</v>
      </c>
      <c r="D3" s="299" t="s">
        <v>288</v>
      </c>
      <c r="E3" s="299"/>
      <c r="F3" s="299" t="s">
        <v>289</v>
      </c>
      <c r="G3" s="299"/>
      <c r="H3" s="299" t="s">
        <v>290</v>
      </c>
      <c r="I3" s="299"/>
      <c r="J3" s="299" t="s">
        <v>291</v>
      </c>
      <c r="K3" s="299"/>
      <c r="L3" s="299" t="s">
        <v>1</v>
      </c>
      <c r="M3" s="299"/>
    </row>
    <row r="4" spans="1:13" s="119" customFormat="1" ht="18.75">
      <c r="A4" s="295"/>
      <c r="B4" s="296"/>
      <c r="C4" s="121" t="s">
        <v>292</v>
      </c>
      <c r="D4" s="300" t="s">
        <v>293</v>
      </c>
      <c r="E4" s="300"/>
      <c r="F4" s="300" t="s">
        <v>294</v>
      </c>
      <c r="G4" s="300"/>
      <c r="H4" s="300" t="s">
        <v>295</v>
      </c>
      <c r="I4" s="300"/>
      <c r="J4" s="300" t="s">
        <v>295</v>
      </c>
      <c r="K4" s="300"/>
      <c r="L4" s="300" t="s">
        <v>293</v>
      </c>
      <c r="M4" s="300"/>
    </row>
    <row r="5" spans="1:13" s="61" customFormat="1" ht="18.75">
      <c r="A5" s="297"/>
      <c r="B5" s="298"/>
      <c r="C5" s="122"/>
      <c r="D5" s="123" t="s">
        <v>296</v>
      </c>
      <c r="E5" s="123" t="s">
        <v>297</v>
      </c>
      <c r="F5" s="123" t="s">
        <v>296</v>
      </c>
      <c r="G5" s="123" t="s">
        <v>297</v>
      </c>
      <c r="H5" s="123" t="s">
        <v>296</v>
      </c>
      <c r="I5" s="123" t="s">
        <v>297</v>
      </c>
      <c r="J5" s="123" t="s">
        <v>296</v>
      </c>
      <c r="K5" s="123" t="s">
        <v>297</v>
      </c>
      <c r="L5" s="123" t="s">
        <v>296</v>
      </c>
      <c r="M5" s="123" t="s">
        <v>297</v>
      </c>
    </row>
    <row r="6" spans="1:13" ht="18" customHeight="1">
      <c r="A6" s="124" t="s">
        <v>298</v>
      </c>
      <c r="B6" s="125"/>
      <c r="C6" s="126">
        <v>110100</v>
      </c>
      <c r="D6" s="127" t="s">
        <v>12</v>
      </c>
      <c r="E6" s="128"/>
      <c r="F6" s="128"/>
      <c r="G6" s="128"/>
      <c r="H6" s="127" t="s">
        <v>12</v>
      </c>
      <c r="I6" s="128"/>
      <c r="J6" s="128"/>
      <c r="K6" s="128"/>
      <c r="L6" s="127" t="s">
        <v>12</v>
      </c>
      <c r="M6" s="128"/>
    </row>
    <row r="7" spans="1:13" ht="18" customHeight="1">
      <c r="A7" s="129" t="s">
        <v>299</v>
      </c>
      <c r="B7" s="130" t="s">
        <v>300</v>
      </c>
      <c r="C7" s="131">
        <v>110201</v>
      </c>
      <c r="D7" s="132">
        <v>10443499.35</v>
      </c>
      <c r="E7" s="132"/>
      <c r="F7" s="132"/>
      <c r="G7" s="132"/>
      <c r="H7" s="132">
        <f>D7+F7-G7</f>
        <v>10443499.35</v>
      </c>
      <c r="I7" s="132"/>
      <c r="J7" s="132"/>
      <c r="K7" s="132"/>
      <c r="L7" s="132">
        <f>H7</f>
        <v>10443499.35</v>
      </c>
      <c r="M7" s="132"/>
    </row>
    <row r="8" spans="1:13" ht="18" customHeight="1">
      <c r="A8" s="129"/>
      <c r="B8" s="130" t="s">
        <v>301</v>
      </c>
      <c r="C8" s="133" t="s">
        <v>302</v>
      </c>
      <c r="D8" s="132">
        <v>12368783.24</v>
      </c>
      <c r="E8" s="132"/>
      <c r="F8" s="132"/>
      <c r="G8" s="132"/>
      <c r="H8" s="132">
        <f aca="true" t="shared" si="0" ref="H8:H23">D8+F8-G8</f>
        <v>12368783.24</v>
      </c>
      <c r="I8" s="132"/>
      <c r="J8" s="132"/>
      <c r="K8" s="132"/>
      <c r="L8" s="132">
        <f>H8</f>
        <v>12368783.24</v>
      </c>
      <c r="M8" s="132"/>
    </row>
    <row r="9" spans="1:13" ht="18" customHeight="1">
      <c r="A9" s="129"/>
      <c r="B9" s="130" t="s">
        <v>303</v>
      </c>
      <c r="C9" s="133" t="s">
        <v>304</v>
      </c>
      <c r="D9" s="134">
        <v>0</v>
      </c>
      <c r="E9" s="132"/>
      <c r="F9" s="132"/>
      <c r="G9" s="132"/>
      <c r="H9" s="132">
        <f t="shared" si="0"/>
        <v>0</v>
      </c>
      <c r="I9" s="132"/>
      <c r="J9" s="132"/>
      <c r="K9" s="132"/>
      <c r="L9" s="132">
        <f>H9</f>
        <v>0</v>
      </c>
      <c r="M9" s="132"/>
    </row>
    <row r="10" spans="1:13" ht="18" customHeight="1">
      <c r="A10" s="129" t="s">
        <v>142</v>
      </c>
      <c r="B10" s="135"/>
      <c r="C10" s="136">
        <v>110601</v>
      </c>
      <c r="D10" s="134">
        <v>18505</v>
      </c>
      <c r="E10" s="132"/>
      <c r="F10" s="132"/>
      <c r="G10" s="132">
        <v>0</v>
      </c>
      <c r="H10" s="132">
        <f t="shared" si="0"/>
        <v>18505</v>
      </c>
      <c r="I10" s="132"/>
      <c r="J10" s="132"/>
      <c r="K10" s="132"/>
      <c r="L10" s="132">
        <f>H10</f>
        <v>18505</v>
      </c>
      <c r="M10" s="132"/>
    </row>
    <row r="11" spans="1:13" ht="18" customHeight="1">
      <c r="A11" s="129" t="s">
        <v>8</v>
      </c>
      <c r="B11" s="135"/>
      <c r="C11" s="136"/>
      <c r="D11" s="134">
        <v>280000</v>
      </c>
      <c r="E11" s="132"/>
      <c r="F11" s="132"/>
      <c r="G11" s="132"/>
      <c r="H11" s="132">
        <f t="shared" si="0"/>
        <v>280000</v>
      </c>
      <c r="I11" s="132"/>
      <c r="J11" s="132"/>
      <c r="K11" s="132"/>
      <c r="L11" s="134">
        <v>280000</v>
      </c>
      <c r="M11" s="132"/>
    </row>
    <row r="12" spans="1:13" ht="18" customHeight="1">
      <c r="A12" s="129" t="s">
        <v>305</v>
      </c>
      <c r="B12" s="135"/>
      <c r="C12" s="136"/>
      <c r="D12" s="134">
        <v>0</v>
      </c>
      <c r="E12" s="132"/>
      <c r="F12" s="132">
        <v>18875</v>
      </c>
      <c r="G12" s="132"/>
      <c r="H12" s="132">
        <f t="shared" si="0"/>
        <v>18875</v>
      </c>
      <c r="I12" s="132"/>
      <c r="J12" s="132"/>
      <c r="K12" s="132"/>
      <c r="L12" s="134">
        <v>18875</v>
      </c>
      <c r="M12" s="132"/>
    </row>
    <row r="13" spans="1:13" ht="18" customHeight="1">
      <c r="A13" s="129" t="s">
        <v>40</v>
      </c>
      <c r="B13" s="135"/>
      <c r="C13" s="136">
        <v>510000</v>
      </c>
      <c r="D13" s="132">
        <v>6387064</v>
      </c>
      <c r="E13" s="132"/>
      <c r="F13" s="132">
        <v>370</v>
      </c>
      <c r="G13" s="132"/>
      <c r="H13" s="132">
        <f t="shared" si="0"/>
        <v>6387434</v>
      </c>
      <c r="I13" s="132"/>
      <c r="J13" s="132"/>
      <c r="K13" s="132">
        <f aca="true" t="shared" si="1" ref="K13:K20">H13</f>
        <v>6387434</v>
      </c>
      <c r="L13" s="132"/>
      <c r="M13" s="132"/>
    </row>
    <row r="14" spans="1:13" ht="18" customHeight="1">
      <c r="A14" s="129" t="s">
        <v>306</v>
      </c>
      <c r="B14" s="135"/>
      <c r="C14" s="136">
        <v>521000</v>
      </c>
      <c r="D14" s="132">
        <v>2225520</v>
      </c>
      <c r="E14" s="132"/>
      <c r="F14" s="137"/>
      <c r="G14" s="137"/>
      <c r="H14" s="132">
        <f t="shared" si="0"/>
        <v>2225520</v>
      </c>
      <c r="I14" s="132"/>
      <c r="J14" s="132"/>
      <c r="K14" s="132">
        <f t="shared" si="1"/>
        <v>2225520</v>
      </c>
      <c r="L14" s="132"/>
      <c r="M14" s="132"/>
    </row>
    <row r="15" spans="1:13" ht="18" customHeight="1">
      <c r="A15" s="129" t="s">
        <v>307</v>
      </c>
      <c r="B15" s="135"/>
      <c r="C15" s="136">
        <v>522000</v>
      </c>
      <c r="D15" s="132">
        <v>6201879</v>
      </c>
      <c r="E15" s="132"/>
      <c r="F15" s="138"/>
      <c r="G15" s="132"/>
      <c r="H15" s="132">
        <f t="shared" si="0"/>
        <v>6201879</v>
      </c>
      <c r="I15" s="132"/>
      <c r="J15" s="132"/>
      <c r="K15" s="132">
        <f t="shared" si="1"/>
        <v>6201879</v>
      </c>
      <c r="L15" s="132"/>
      <c r="M15" s="132"/>
    </row>
    <row r="16" spans="1:13" ht="18" customHeight="1">
      <c r="A16" s="129" t="s">
        <v>41</v>
      </c>
      <c r="B16" s="135"/>
      <c r="C16" s="136">
        <v>531000</v>
      </c>
      <c r="D16" s="132">
        <v>278705</v>
      </c>
      <c r="E16" s="132"/>
      <c r="F16" s="132">
        <v>562784</v>
      </c>
      <c r="G16" s="132"/>
      <c r="H16" s="132">
        <f t="shared" si="0"/>
        <v>841489</v>
      </c>
      <c r="I16" s="132"/>
      <c r="J16" s="132"/>
      <c r="K16" s="132">
        <f t="shared" si="1"/>
        <v>841489</v>
      </c>
      <c r="L16" s="132"/>
      <c r="M16" s="132"/>
    </row>
    <row r="17" spans="1:13" ht="18" customHeight="1">
      <c r="A17" s="129" t="s">
        <v>42</v>
      </c>
      <c r="B17" s="135"/>
      <c r="C17" s="136">
        <v>532000</v>
      </c>
      <c r="D17" s="132">
        <v>1917316.38</v>
      </c>
      <c r="E17" s="132"/>
      <c r="F17" s="137"/>
      <c r="G17" s="132"/>
      <c r="H17" s="132">
        <f t="shared" si="0"/>
        <v>1917316.38</v>
      </c>
      <c r="I17" s="132"/>
      <c r="J17" s="132"/>
      <c r="K17" s="132">
        <f t="shared" si="1"/>
        <v>1917316.38</v>
      </c>
      <c r="L17" s="132"/>
      <c r="M17" s="132"/>
    </row>
    <row r="18" spans="1:13" ht="18" customHeight="1">
      <c r="A18" s="129" t="s">
        <v>43</v>
      </c>
      <c r="B18" s="135"/>
      <c r="C18" s="136">
        <v>533000</v>
      </c>
      <c r="D18" s="132">
        <v>1563162.81</v>
      </c>
      <c r="E18" s="132"/>
      <c r="F18" s="138">
        <v>74801.44</v>
      </c>
      <c r="G18" s="132"/>
      <c r="H18" s="132">
        <f t="shared" si="0"/>
        <v>1637964.25</v>
      </c>
      <c r="I18" s="132"/>
      <c r="J18" s="132"/>
      <c r="K18" s="132">
        <f t="shared" si="1"/>
        <v>1637964.25</v>
      </c>
      <c r="L18" s="132"/>
      <c r="M18" s="132"/>
    </row>
    <row r="19" spans="1:14" s="140" customFormat="1" ht="18" customHeight="1">
      <c r="A19" s="129" t="s">
        <v>44</v>
      </c>
      <c r="B19" s="135"/>
      <c r="C19" s="136">
        <v>534000</v>
      </c>
      <c r="D19" s="132">
        <v>258815.63</v>
      </c>
      <c r="E19" s="132"/>
      <c r="F19" s="132"/>
      <c r="G19" s="132"/>
      <c r="H19" s="132">
        <f t="shared" si="0"/>
        <v>258815.63</v>
      </c>
      <c r="I19" s="132"/>
      <c r="J19" s="132"/>
      <c r="K19" s="132">
        <f t="shared" si="1"/>
        <v>258815.63</v>
      </c>
      <c r="L19" s="132"/>
      <c r="M19" s="132"/>
      <c r="N19" s="139"/>
    </row>
    <row r="20" spans="1:13" ht="18" customHeight="1">
      <c r="A20" s="129" t="s">
        <v>45</v>
      </c>
      <c r="B20" s="135"/>
      <c r="C20" s="136">
        <v>541000</v>
      </c>
      <c r="D20" s="132">
        <v>442638</v>
      </c>
      <c r="E20" s="132"/>
      <c r="F20" s="132"/>
      <c r="G20" s="132"/>
      <c r="H20" s="132">
        <f t="shared" si="0"/>
        <v>442638</v>
      </c>
      <c r="I20" s="132"/>
      <c r="J20" s="132"/>
      <c r="K20" s="132">
        <f t="shared" si="1"/>
        <v>442638</v>
      </c>
      <c r="L20" s="132"/>
      <c r="M20" s="132"/>
    </row>
    <row r="21" spans="1:13" ht="18" customHeight="1">
      <c r="A21" s="129" t="s">
        <v>46</v>
      </c>
      <c r="B21" s="135"/>
      <c r="C21" s="136">
        <v>542000</v>
      </c>
      <c r="D21" s="132">
        <v>4738790</v>
      </c>
      <c r="E21" s="132"/>
      <c r="F21" s="132">
        <v>682900</v>
      </c>
      <c r="G21" s="132"/>
      <c r="H21" s="132">
        <f t="shared" si="0"/>
        <v>5421690</v>
      </c>
      <c r="I21" s="132"/>
      <c r="J21" s="132"/>
      <c r="K21" s="132">
        <f>H21</f>
        <v>5421690</v>
      </c>
      <c r="L21" s="132"/>
      <c r="M21" s="132"/>
    </row>
    <row r="22" spans="1:13" ht="18" customHeight="1">
      <c r="A22" s="129" t="s">
        <v>47</v>
      </c>
      <c r="B22" s="135"/>
      <c r="C22" s="136">
        <v>560000</v>
      </c>
      <c r="D22" s="132">
        <v>1708323.97</v>
      </c>
      <c r="E22" s="132"/>
      <c r="F22" s="132"/>
      <c r="G22" s="132"/>
      <c r="H22" s="132">
        <f t="shared" si="0"/>
        <v>1708323.97</v>
      </c>
      <c r="I22" s="132"/>
      <c r="J22" s="132"/>
      <c r="K22" s="132">
        <f>H22</f>
        <v>1708323.97</v>
      </c>
      <c r="L22" s="132"/>
      <c r="M22" s="132"/>
    </row>
    <row r="23" spans="1:13" ht="18" customHeight="1">
      <c r="A23" s="129" t="s">
        <v>97</v>
      </c>
      <c r="B23" s="135"/>
      <c r="C23" s="136">
        <v>550000</v>
      </c>
      <c r="D23" s="134">
        <v>15000</v>
      </c>
      <c r="E23" s="132"/>
      <c r="F23" s="132"/>
      <c r="G23" s="141"/>
      <c r="H23" s="132">
        <f t="shared" si="0"/>
        <v>15000</v>
      </c>
      <c r="I23" s="138"/>
      <c r="J23" s="132"/>
      <c r="K23" s="134">
        <f>H23</f>
        <v>15000</v>
      </c>
      <c r="L23" s="132"/>
      <c r="M23" s="132"/>
    </row>
    <row r="24" spans="1:13" ht="18" customHeight="1">
      <c r="A24" s="129" t="s">
        <v>143</v>
      </c>
      <c r="B24" s="135"/>
      <c r="C24" s="136">
        <v>240100</v>
      </c>
      <c r="D24" s="134"/>
      <c r="E24" s="132">
        <v>18505</v>
      </c>
      <c r="F24" s="132">
        <v>0</v>
      </c>
      <c r="G24" s="141"/>
      <c r="H24" s="134"/>
      <c r="I24" s="138">
        <f aca="true" t="shared" si="2" ref="I24:I29">E24+G24-F24</f>
        <v>18505</v>
      </c>
      <c r="J24" s="132"/>
      <c r="K24" s="134"/>
      <c r="L24" s="132"/>
      <c r="M24" s="132">
        <f aca="true" t="shared" si="3" ref="M24:M29">I24+K24-J24</f>
        <v>18505</v>
      </c>
    </row>
    <row r="25" spans="1:13" ht="18" customHeight="1">
      <c r="A25" s="129" t="s">
        <v>53</v>
      </c>
      <c r="B25" s="135"/>
      <c r="C25" s="136">
        <v>400000</v>
      </c>
      <c r="D25" s="132"/>
      <c r="E25" s="132">
        <v>28706171.51</v>
      </c>
      <c r="F25" s="138">
        <v>558000</v>
      </c>
      <c r="G25" s="141">
        <v>18875</v>
      </c>
      <c r="H25" s="132"/>
      <c r="I25" s="138">
        <f t="shared" si="2"/>
        <v>28167046.51</v>
      </c>
      <c r="J25" s="132">
        <v>28167046.51</v>
      </c>
      <c r="K25" s="132"/>
      <c r="L25" s="132"/>
      <c r="M25" s="132">
        <f t="shared" si="3"/>
        <v>0</v>
      </c>
    </row>
    <row r="26" spans="1:13" ht="18" customHeight="1">
      <c r="A26" s="129" t="s">
        <v>381</v>
      </c>
      <c r="B26" s="135"/>
      <c r="C26" s="136">
        <v>230000</v>
      </c>
      <c r="D26" s="132"/>
      <c r="E26" s="132">
        <v>1098692.42</v>
      </c>
      <c r="F26" s="138"/>
      <c r="G26" s="138">
        <v>558000</v>
      </c>
      <c r="H26" s="132"/>
      <c r="I26" s="138">
        <f t="shared" si="2"/>
        <v>1656692.42</v>
      </c>
      <c r="J26" s="132"/>
      <c r="K26" s="132"/>
      <c r="L26" s="132"/>
      <c r="M26" s="132">
        <f t="shared" si="3"/>
        <v>1656692.42</v>
      </c>
    </row>
    <row r="27" spans="1:13" ht="18" customHeight="1">
      <c r="A27" s="129" t="s">
        <v>382</v>
      </c>
      <c r="B27" s="135"/>
      <c r="C27" s="136">
        <v>210402</v>
      </c>
      <c r="D27" s="132"/>
      <c r="E27" s="134">
        <v>0</v>
      </c>
      <c r="F27" s="138"/>
      <c r="G27" s="138">
        <v>1320855.44</v>
      </c>
      <c r="H27" s="132"/>
      <c r="I27" s="138">
        <f t="shared" si="2"/>
        <v>1320855.44</v>
      </c>
      <c r="J27" s="132"/>
      <c r="K27" s="132"/>
      <c r="L27" s="132"/>
      <c r="M27" s="132">
        <f t="shared" si="3"/>
        <v>1320855.44</v>
      </c>
    </row>
    <row r="28" spans="1:13" ht="18" customHeight="1">
      <c r="A28" s="129" t="s">
        <v>23</v>
      </c>
      <c r="B28" s="142"/>
      <c r="C28" s="136">
        <v>300000</v>
      </c>
      <c r="D28" s="132"/>
      <c r="E28" s="143">
        <v>9301005.49</v>
      </c>
      <c r="F28" s="138"/>
      <c r="G28" s="138">
        <v>0</v>
      </c>
      <c r="H28" s="132"/>
      <c r="I28" s="138">
        <f t="shared" si="2"/>
        <v>9301005.49</v>
      </c>
      <c r="J28" s="132"/>
      <c r="K28" s="143">
        <v>831732.21</v>
      </c>
      <c r="L28" s="132"/>
      <c r="M28" s="132">
        <f t="shared" si="3"/>
        <v>10132737.7</v>
      </c>
    </row>
    <row r="29" spans="1:13" ht="18" customHeight="1">
      <c r="A29" s="144" t="s">
        <v>308</v>
      </c>
      <c r="B29" s="145"/>
      <c r="C29" s="146">
        <v>320000</v>
      </c>
      <c r="D29" s="147"/>
      <c r="E29" s="148">
        <v>9723627.96</v>
      </c>
      <c r="F29" s="147"/>
      <c r="G29" s="147">
        <v>0</v>
      </c>
      <c r="H29" s="147"/>
      <c r="I29" s="149">
        <f t="shared" si="2"/>
        <v>9723627.96</v>
      </c>
      <c r="J29" s="147"/>
      <c r="K29" s="148">
        <v>277244.07</v>
      </c>
      <c r="L29" s="147"/>
      <c r="M29" s="147">
        <f t="shared" si="3"/>
        <v>10000872.030000001</v>
      </c>
    </row>
    <row r="30" spans="4:13" s="61" customFormat="1" ht="21.75" customHeight="1" thickBot="1">
      <c r="D30" s="150">
        <f>SUM(D6:D29)</f>
        <v>48848002.38000001</v>
      </c>
      <c r="E30" s="150">
        <f>SUM(E6:E29)</f>
        <v>48848002.38</v>
      </c>
      <c r="F30" s="150">
        <f>SUM(F6:F29)</f>
        <v>1897730.44</v>
      </c>
      <c r="G30" s="150">
        <f>SUM(G6:G29)</f>
        <v>1897730.44</v>
      </c>
      <c r="H30" s="150">
        <f aca="true" t="shared" si="4" ref="H30:M30">SUM(H6:H29)</f>
        <v>50187732.82000001</v>
      </c>
      <c r="I30" s="150">
        <f t="shared" si="4"/>
        <v>50187732.82</v>
      </c>
      <c r="J30" s="150">
        <f t="shared" si="4"/>
        <v>28167046.51</v>
      </c>
      <c r="K30" s="150">
        <f t="shared" si="4"/>
        <v>28167046.509999998</v>
      </c>
      <c r="L30" s="150">
        <f t="shared" si="4"/>
        <v>23129662.59</v>
      </c>
      <c r="M30" s="150">
        <f t="shared" si="4"/>
        <v>23129662.59</v>
      </c>
    </row>
    <row r="31" spans="4:13" s="151" customFormat="1" ht="19.5" thickTop="1"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</sheetData>
  <mergeCells count="13">
    <mergeCell ref="H4:I4"/>
    <mergeCell ref="J4:K4"/>
    <mergeCell ref="L4:M4"/>
    <mergeCell ref="A1:M1"/>
    <mergeCell ref="A2:M2"/>
    <mergeCell ref="A3:B5"/>
    <mergeCell ref="D3:E3"/>
    <mergeCell ref="F3:G3"/>
    <mergeCell ref="H3:I3"/>
    <mergeCell ref="J3:K3"/>
    <mergeCell ref="L3:M3"/>
    <mergeCell ref="D4:E4"/>
    <mergeCell ref="F4:G4"/>
  </mergeCells>
  <printOptions/>
  <pageMargins left="0.55" right="0.2" top="0.39" bottom="0.19" header="0.24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7" sqref="D7"/>
    </sheetView>
  </sheetViews>
  <sheetFormatPr defaultColWidth="9.140625" defaultRowHeight="12.75"/>
  <cols>
    <col min="1" max="1" width="13.28125" style="4" customWidth="1"/>
    <col min="2" max="2" width="13.8515625" style="4" customWidth="1"/>
    <col min="3" max="3" width="36.57421875" style="4" customWidth="1"/>
    <col min="4" max="4" width="15.8515625" style="27" customWidth="1"/>
    <col min="5" max="6" width="24.00390625" style="27" customWidth="1"/>
    <col min="7" max="16384" width="9.140625" style="1" customWidth="1"/>
  </cols>
  <sheetData>
    <row r="1" spans="1:6" ht="24">
      <c r="A1" s="274" t="s">
        <v>36</v>
      </c>
      <c r="B1" s="274"/>
      <c r="C1" s="274"/>
      <c r="D1" s="274"/>
      <c r="E1" s="274"/>
      <c r="F1" s="274"/>
    </row>
    <row r="2" spans="1:6" ht="24">
      <c r="A2" s="274" t="s">
        <v>88</v>
      </c>
      <c r="B2" s="274"/>
      <c r="C2" s="274"/>
      <c r="D2" s="274"/>
      <c r="E2" s="274"/>
      <c r="F2" s="274"/>
    </row>
    <row r="3" spans="1:10" ht="24">
      <c r="A3" s="274" t="s">
        <v>90</v>
      </c>
      <c r="B3" s="274"/>
      <c r="C3" s="274"/>
      <c r="D3" s="274"/>
      <c r="E3" s="274"/>
      <c r="F3" s="274"/>
      <c r="G3" s="4"/>
      <c r="H3" s="4"/>
      <c r="I3" s="4"/>
      <c r="J3" s="4"/>
    </row>
    <row r="4" spans="1:6" s="2" customFormat="1" ht="24">
      <c r="A4" s="301" t="s">
        <v>89</v>
      </c>
      <c r="B4" s="301" t="s">
        <v>49</v>
      </c>
      <c r="C4" s="301" t="s">
        <v>70</v>
      </c>
      <c r="D4" s="303" t="s">
        <v>50</v>
      </c>
      <c r="E4" s="303" t="s">
        <v>40</v>
      </c>
      <c r="F4" s="303" t="s">
        <v>48</v>
      </c>
    </row>
    <row r="5" spans="1:6" s="2" customFormat="1" ht="24">
      <c r="A5" s="305"/>
      <c r="B5" s="305"/>
      <c r="C5" s="302"/>
      <c r="D5" s="304"/>
      <c r="E5" s="304"/>
      <c r="F5" s="304"/>
    </row>
    <row r="6" spans="1:6" ht="24">
      <c r="A6" s="51" t="s">
        <v>40</v>
      </c>
      <c r="B6" s="51" t="s">
        <v>40</v>
      </c>
      <c r="C6" s="52" t="s">
        <v>190</v>
      </c>
      <c r="D6" s="53">
        <v>636500</v>
      </c>
      <c r="E6" s="53">
        <v>393199</v>
      </c>
      <c r="F6" s="53">
        <f>SUM(E6)</f>
        <v>393199</v>
      </c>
    </row>
    <row r="7" spans="1:6" ht="24">
      <c r="A7" s="41"/>
      <c r="B7" s="41"/>
      <c r="C7" s="49" t="s">
        <v>191</v>
      </c>
      <c r="D7" s="50">
        <v>6543635</v>
      </c>
      <c r="E7" s="50">
        <v>5994235</v>
      </c>
      <c r="F7" s="50">
        <f>SUM(E7)</f>
        <v>5994235</v>
      </c>
    </row>
    <row r="8" spans="1:6" s="54" customFormat="1" ht="24">
      <c r="A8" s="51"/>
      <c r="B8" s="51"/>
      <c r="C8" s="51"/>
      <c r="D8" s="53"/>
      <c r="E8" s="53"/>
      <c r="F8" s="53"/>
    </row>
    <row r="9" spans="1:6" s="56" customFormat="1" ht="24">
      <c r="A9" s="6"/>
      <c r="B9" s="6"/>
      <c r="C9" s="6"/>
      <c r="D9" s="55"/>
      <c r="E9" s="55"/>
      <c r="F9" s="55"/>
    </row>
    <row r="10" spans="1:6" s="56" customFormat="1" ht="24">
      <c r="A10" s="6"/>
      <c r="B10" s="6"/>
      <c r="C10" s="6"/>
      <c r="D10" s="55"/>
      <c r="E10" s="55"/>
      <c r="F10" s="55"/>
    </row>
    <row r="11" spans="1:6" s="56" customFormat="1" ht="24">
      <c r="A11" s="6"/>
      <c r="B11" s="6"/>
      <c r="C11" s="6"/>
      <c r="D11" s="55"/>
      <c r="E11" s="55"/>
      <c r="F11" s="55"/>
    </row>
    <row r="12" spans="1:6" s="56" customFormat="1" ht="24">
      <c r="A12" s="6"/>
      <c r="B12" s="6"/>
      <c r="C12" s="6"/>
      <c r="D12" s="55"/>
      <c r="E12" s="55"/>
      <c r="F12" s="55"/>
    </row>
    <row r="13" spans="1:6" s="56" customFormat="1" ht="24">
      <c r="A13" s="6"/>
      <c r="B13" s="6"/>
      <c r="C13" s="6"/>
      <c r="D13" s="55"/>
      <c r="E13" s="55"/>
      <c r="F13" s="55"/>
    </row>
    <row r="14" spans="1:6" s="56" customFormat="1" ht="24">
      <c r="A14" s="6"/>
      <c r="B14" s="6"/>
      <c r="C14" s="6"/>
      <c r="D14" s="55"/>
      <c r="E14" s="55"/>
      <c r="F14" s="55"/>
    </row>
    <row r="15" spans="1:6" s="56" customFormat="1" ht="24">
      <c r="A15" s="6"/>
      <c r="B15" s="6"/>
      <c r="C15" s="6"/>
      <c r="D15" s="55"/>
      <c r="E15" s="55"/>
      <c r="F15" s="55"/>
    </row>
    <row r="16" spans="1:6" s="58" customFormat="1" ht="24">
      <c r="A16" s="8"/>
      <c r="B16" s="8"/>
      <c r="C16" s="8"/>
      <c r="D16" s="57"/>
      <c r="E16" s="57"/>
      <c r="F16" s="57"/>
    </row>
    <row r="17" spans="1:6" s="2" customFormat="1" ht="24">
      <c r="A17" s="267" t="s">
        <v>48</v>
      </c>
      <c r="B17" s="268"/>
      <c r="C17" s="269"/>
      <c r="D17" s="48">
        <f>SUM(D6:D16)</f>
        <v>7180135</v>
      </c>
      <c r="E17" s="48">
        <f>SUM(E6:E16)</f>
        <v>6387434</v>
      </c>
      <c r="F17" s="48">
        <f>SUM(F6:F16)</f>
        <v>6387434</v>
      </c>
    </row>
  </sheetData>
  <mergeCells count="10">
    <mergeCell ref="A3:F3"/>
    <mergeCell ref="A17:C17"/>
    <mergeCell ref="A1:F1"/>
    <mergeCell ref="A2:F2"/>
    <mergeCell ref="C4:C5"/>
    <mergeCell ref="D4:D5"/>
    <mergeCell ref="E4:E5"/>
    <mergeCell ref="F4:F5"/>
    <mergeCell ref="A4:A5"/>
    <mergeCell ref="B4:B5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7">
      <selection activeCell="D14" sqref="D14"/>
    </sheetView>
  </sheetViews>
  <sheetFormatPr defaultColWidth="9.140625" defaultRowHeight="12.75"/>
  <cols>
    <col min="1" max="7" width="19.140625" style="4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91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>
      <c r="A4" s="46" t="s">
        <v>89</v>
      </c>
      <c r="B4" s="46" t="s">
        <v>49</v>
      </c>
      <c r="C4" s="46" t="s">
        <v>70</v>
      </c>
      <c r="D4" s="46" t="s">
        <v>50</v>
      </c>
      <c r="E4" s="46" t="s">
        <v>92</v>
      </c>
      <c r="F4" s="46" t="s">
        <v>93</v>
      </c>
      <c r="G4" s="46" t="s">
        <v>48</v>
      </c>
    </row>
    <row r="5" spans="1:7" ht="24">
      <c r="A5" s="15" t="s">
        <v>94</v>
      </c>
      <c r="B5" s="15" t="s">
        <v>95</v>
      </c>
      <c r="C5" s="12" t="s">
        <v>149</v>
      </c>
      <c r="D5" s="59">
        <v>2228800</v>
      </c>
      <c r="E5" s="59">
        <v>2225520</v>
      </c>
      <c r="F5" s="59">
        <v>0</v>
      </c>
      <c r="G5" s="59">
        <f>SUM(E5:F5)</f>
        <v>2225520</v>
      </c>
    </row>
    <row r="6" spans="1:7" ht="24">
      <c r="A6" s="15"/>
      <c r="B6" s="15" t="s">
        <v>60</v>
      </c>
      <c r="C6" s="12" t="s">
        <v>149</v>
      </c>
      <c r="D6" s="59">
        <v>4034600</v>
      </c>
      <c r="E6" s="59">
        <v>2312269</v>
      </c>
      <c r="F6" s="59">
        <v>1038443</v>
      </c>
      <c r="G6" s="59">
        <f aca="true" t="shared" si="0" ref="G6:G14">SUM(E6:F6)</f>
        <v>3350712</v>
      </c>
    </row>
    <row r="7" spans="1:7" ht="24">
      <c r="A7" s="15" t="s">
        <v>96</v>
      </c>
      <c r="B7" s="15" t="s">
        <v>41</v>
      </c>
      <c r="C7" s="12" t="s">
        <v>149</v>
      </c>
      <c r="D7" s="59">
        <v>782600</v>
      </c>
      <c r="E7" s="59">
        <v>118575</v>
      </c>
      <c r="F7" s="59">
        <v>611974</v>
      </c>
      <c r="G7" s="59">
        <f t="shared" si="0"/>
        <v>730549</v>
      </c>
    </row>
    <row r="8" spans="1:7" ht="24">
      <c r="A8" s="15"/>
      <c r="B8" s="15" t="s">
        <v>42</v>
      </c>
      <c r="C8" s="12" t="s">
        <v>149</v>
      </c>
      <c r="D8" s="59">
        <v>997000</v>
      </c>
      <c r="E8" s="59">
        <v>637555.88</v>
      </c>
      <c r="F8" s="59">
        <v>121006.5</v>
      </c>
      <c r="G8" s="59">
        <f t="shared" si="0"/>
        <v>758562.38</v>
      </c>
    </row>
    <row r="9" spans="1:7" ht="24">
      <c r="A9" s="15"/>
      <c r="B9" s="15" t="s">
        <v>43</v>
      </c>
      <c r="C9" s="12" t="s">
        <v>149</v>
      </c>
      <c r="D9" s="59">
        <v>535000</v>
      </c>
      <c r="E9" s="59">
        <v>313311</v>
      </c>
      <c r="F9" s="59">
        <v>65158.85</v>
      </c>
      <c r="G9" s="59">
        <f t="shared" si="0"/>
        <v>378469.85</v>
      </c>
    </row>
    <row r="10" spans="1:7" ht="24">
      <c r="A10" s="15"/>
      <c r="B10" s="15" t="s">
        <v>44</v>
      </c>
      <c r="C10" s="12" t="s">
        <v>149</v>
      </c>
      <c r="D10" s="59">
        <v>285000</v>
      </c>
      <c r="E10" s="59">
        <v>258815.63</v>
      </c>
      <c r="F10" s="59"/>
      <c r="G10" s="59">
        <f t="shared" si="0"/>
        <v>258815.63</v>
      </c>
    </row>
    <row r="11" spans="1:7" ht="24">
      <c r="A11" s="15" t="s">
        <v>98</v>
      </c>
      <c r="B11" s="15" t="s">
        <v>45</v>
      </c>
      <c r="C11" s="12" t="s">
        <v>149</v>
      </c>
      <c r="D11" s="59">
        <v>347000</v>
      </c>
      <c r="E11" s="59">
        <v>276530</v>
      </c>
      <c r="F11" s="59">
        <v>21900</v>
      </c>
      <c r="G11" s="59">
        <f t="shared" si="0"/>
        <v>298430</v>
      </c>
    </row>
    <row r="12" spans="1:7" ht="24">
      <c r="A12" s="15"/>
      <c r="B12" s="15" t="s">
        <v>46</v>
      </c>
      <c r="C12" s="12" t="s">
        <v>149</v>
      </c>
      <c r="D12" s="59">
        <v>100000</v>
      </c>
      <c r="E12" s="59">
        <v>93100</v>
      </c>
      <c r="F12" s="59"/>
      <c r="G12" s="59">
        <f t="shared" si="0"/>
        <v>93100</v>
      </c>
    </row>
    <row r="13" spans="1:7" ht="24">
      <c r="A13" s="15" t="s">
        <v>99</v>
      </c>
      <c r="B13" s="15" t="s">
        <v>97</v>
      </c>
      <c r="C13" s="12" t="s">
        <v>149</v>
      </c>
      <c r="D13" s="59">
        <v>15000</v>
      </c>
      <c r="E13" s="59">
        <v>15000</v>
      </c>
      <c r="F13" s="59"/>
      <c r="G13" s="59">
        <f t="shared" si="0"/>
        <v>15000</v>
      </c>
    </row>
    <row r="14" spans="1:7" ht="24">
      <c r="A14" s="15" t="s">
        <v>100</v>
      </c>
      <c r="B14" s="15" t="s">
        <v>47</v>
      </c>
      <c r="C14" s="12" t="s">
        <v>149</v>
      </c>
      <c r="D14" s="59">
        <v>9000</v>
      </c>
      <c r="E14" s="59">
        <v>5000</v>
      </c>
      <c r="F14" s="59"/>
      <c r="G14" s="59">
        <f t="shared" si="0"/>
        <v>5000</v>
      </c>
    </row>
    <row r="15" spans="1:7" ht="24">
      <c r="A15" s="12"/>
      <c r="B15" s="12"/>
      <c r="C15" s="12"/>
      <c r="D15" s="59"/>
      <c r="E15" s="59"/>
      <c r="F15" s="59"/>
      <c r="G15" s="59"/>
    </row>
    <row r="16" spans="1:7" s="2" customFormat="1" ht="24">
      <c r="A16" s="267" t="s">
        <v>48</v>
      </c>
      <c r="B16" s="268"/>
      <c r="C16" s="269"/>
      <c r="D16" s="60">
        <f>SUM(D5:D15)</f>
        <v>9334000</v>
      </c>
      <c r="E16" s="60">
        <f>SUM(E5:E15)</f>
        <v>6255676.51</v>
      </c>
      <c r="F16" s="60">
        <f>SUM(F5:F15)</f>
        <v>1858482.35</v>
      </c>
      <c r="G16" s="60">
        <f>SUM(G5:G15)</f>
        <v>8114158.859999999</v>
      </c>
    </row>
  </sheetData>
  <mergeCells count="4">
    <mergeCell ref="A3:G3"/>
    <mergeCell ref="A16:C16"/>
    <mergeCell ref="A1:G1"/>
    <mergeCell ref="A2:G2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17" sqref="D17"/>
    </sheetView>
  </sheetViews>
  <sheetFormatPr defaultColWidth="9.140625" defaultRowHeight="12.75"/>
  <cols>
    <col min="1" max="1" width="15.28125" style="4" customWidth="1"/>
    <col min="2" max="2" width="19.140625" style="4" customWidth="1"/>
    <col min="3" max="3" width="18.8515625" style="4" customWidth="1"/>
    <col min="4" max="4" width="19.140625" style="27" customWidth="1"/>
    <col min="5" max="5" width="21.57421875" style="27" customWidth="1"/>
    <col min="6" max="6" width="21.140625" style="27" customWidth="1"/>
    <col min="7" max="7" width="19.140625" style="27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101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>
      <c r="A4" s="301" t="s">
        <v>89</v>
      </c>
      <c r="B4" s="301" t="s">
        <v>49</v>
      </c>
      <c r="C4" s="301" t="s">
        <v>70</v>
      </c>
      <c r="D4" s="303" t="s">
        <v>50</v>
      </c>
      <c r="E4" s="303" t="s">
        <v>102</v>
      </c>
      <c r="F4" s="303" t="s">
        <v>103</v>
      </c>
      <c r="G4" s="303" t="s">
        <v>48</v>
      </c>
    </row>
    <row r="5" spans="1:7" s="2" customFormat="1" ht="24">
      <c r="A5" s="302"/>
      <c r="B5" s="302"/>
      <c r="C5" s="302"/>
      <c r="D5" s="304"/>
      <c r="E5" s="304"/>
      <c r="F5" s="304"/>
      <c r="G5" s="304"/>
    </row>
    <row r="6" spans="1:7" ht="24">
      <c r="A6" s="15" t="s">
        <v>94</v>
      </c>
      <c r="B6" s="15" t="s">
        <v>60</v>
      </c>
      <c r="C6" s="12" t="s">
        <v>190</v>
      </c>
      <c r="D6" s="47">
        <v>291000</v>
      </c>
      <c r="E6" s="47"/>
      <c r="F6" s="47">
        <v>290880</v>
      </c>
      <c r="G6" s="47">
        <f>SUM(E6:F6)</f>
        <v>290880</v>
      </c>
    </row>
    <row r="7" spans="1:7" ht="24">
      <c r="A7" s="15" t="s">
        <v>96</v>
      </c>
      <c r="B7" s="15" t="s">
        <v>42</v>
      </c>
      <c r="C7" s="12" t="s">
        <v>190</v>
      </c>
      <c r="D7" s="47">
        <v>155000</v>
      </c>
      <c r="E7" s="47"/>
      <c r="F7" s="47">
        <v>154780</v>
      </c>
      <c r="G7" s="47">
        <f>SUM(E7:F7)</f>
        <v>154780</v>
      </c>
    </row>
    <row r="8" spans="1:7" ht="24">
      <c r="A8" s="15" t="s">
        <v>98</v>
      </c>
      <c r="B8" s="15" t="s">
        <v>45</v>
      </c>
      <c r="C8" s="12" t="s">
        <v>190</v>
      </c>
      <c r="D8" s="47">
        <v>50000</v>
      </c>
      <c r="E8" s="47">
        <v>49808</v>
      </c>
      <c r="F8" s="47"/>
      <c r="G8" s="47">
        <f>SUM(E8:F8)</f>
        <v>49808</v>
      </c>
    </row>
    <row r="9" spans="1:7" s="2" customFormat="1" ht="24">
      <c r="A9" s="267" t="s">
        <v>48</v>
      </c>
      <c r="B9" s="268"/>
      <c r="C9" s="269"/>
      <c r="D9" s="48">
        <f>SUM(D6:D8)</f>
        <v>496000</v>
      </c>
      <c r="E9" s="48">
        <f>SUM(E6:E8)</f>
        <v>49808</v>
      </c>
      <c r="F9" s="48">
        <f>SUM(F6:F8)</f>
        <v>445660</v>
      </c>
      <c r="G9" s="48">
        <f>SUM(G6:G8)</f>
        <v>495468</v>
      </c>
    </row>
  </sheetData>
  <mergeCells count="11">
    <mergeCell ref="A9:C9"/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G3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4">
      <selection activeCell="D12" sqref="D12"/>
    </sheetView>
  </sheetViews>
  <sheetFormatPr defaultColWidth="9.140625" defaultRowHeight="12.75"/>
  <cols>
    <col min="1" max="1" width="13.140625" style="4" customWidth="1"/>
    <col min="2" max="2" width="18.7109375" style="4" customWidth="1"/>
    <col min="3" max="3" width="30.57421875" style="4" customWidth="1"/>
    <col min="4" max="4" width="16.421875" style="27" customWidth="1"/>
    <col min="5" max="5" width="16.8515625" style="27" customWidth="1"/>
    <col min="6" max="6" width="18.00390625" style="27" customWidth="1"/>
    <col min="7" max="7" width="15.57421875" style="27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104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 customHeight="1">
      <c r="A4" s="301" t="s">
        <v>89</v>
      </c>
      <c r="B4" s="301" t="s">
        <v>49</v>
      </c>
      <c r="C4" s="301" t="s">
        <v>70</v>
      </c>
      <c r="D4" s="303" t="s">
        <v>50</v>
      </c>
      <c r="E4" s="303" t="s">
        <v>105</v>
      </c>
      <c r="F4" s="303" t="s">
        <v>106</v>
      </c>
      <c r="G4" s="303" t="s">
        <v>48</v>
      </c>
    </row>
    <row r="5" spans="1:7" s="2" customFormat="1" ht="24">
      <c r="A5" s="302"/>
      <c r="B5" s="302"/>
      <c r="C5" s="302"/>
      <c r="D5" s="304"/>
      <c r="E5" s="304"/>
      <c r="F5" s="304"/>
      <c r="G5" s="304"/>
    </row>
    <row r="6" spans="1:7" ht="24">
      <c r="A6" s="15" t="s">
        <v>94</v>
      </c>
      <c r="B6" s="15" t="s">
        <v>60</v>
      </c>
      <c r="C6" s="12" t="s">
        <v>149</v>
      </c>
      <c r="D6" s="47">
        <v>711000</v>
      </c>
      <c r="E6" s="47">
        <v>697780</v>
      </c>
      <c r="F6" s="47"/>
      <c r="G6" s="47">
        <f>SUM(E6:F6)</f>
        <v>697780</v>
      </c>
    </row>
    <row r="7" spans="1:7" ht="24">
      <c r="A7" s="15"/>
      <c r="B7" s="15"/>
      <c r="C7" s="12" t="s">
        <v>191</v>
      </c>
      <c r="D7" s="47">
        <v>398165</v>
      </c>
      <c r="E7" s="47"/>
      <c r="F7" s="47">
        <v>398165</v>
      </c>
      <c r="G7" s="47">
        <f aca="true" t="shared" si="0" ref="G7:G14">SUM(E7:F7)</f>
        <v>398165</v>
      </c>
    </row>
    <row r="8" spans="1:7" ht="24">
      <c r="A8" s="15" t="s">
        <v>96</v>
      </c>
      <c r="B8" s="15" t="s">
        <v>41</v>
      </c>
      <c r="C8" s="12" t="s">
        <v>149</v>
      </c>
      <c r="D8" s="47">
        <v>46000</v>
      </c>
      <c r="E8" s="47">
        <v>31400</v>
      </c>
      <c r="F8" s="47"/>
      <c r="G8" s="47">
        <f t="shared" si="0"/>
        <v>31400</v>
      </c>
    </row>
    <row r="9" spans="1:7" ht="24">
      <c r="A9" s="15"/>
      <c r="B9" s="15" t="s">
        <v>42</v>
      </c>
      <c r="C9" s="12" t="s">
        <v>149</v>
      </c>
      <c r="D9" s="47">
        <v>668000</v>
      </c>
      <c r="E9" s="47">
        <v>133538</v>
      </c>
      <c r="F9" s="47">
        <v>448000</v>
      </c>
      <c r="G9" s="47">
        <f t="shared" si="0"/>
        <v>581538</v>
      </c>
    </row>
    <row r="10" spans="1:7" ht="24">
      <c r="A10" s="15"/>
      <c r="B10" s="15" t="s">
        <v>43</v>
      </c>
      <c r="C10" s="12" t="s">
        <v>149</v>
      </c>
      <c r="D10" s="47">
        <v>868800</v>
      </c>
      <c r="E10" s="47">
        <v>791085.1</v>
      </c>
      <c r="F10" s="47"/>
      <c r="G10" s="47">
        <f t="shared" si="0"/>
        <v>791085.1</v>
      </c>
    </row>
    <row r="11" spans="1:7" ht="24">
      <c r="A11" s="15"/>
      <c r="B11" s="15"/>
      <c r="C11" s="12" t="s">
        <v>191</v>
      </c>
      <c r="D11" s="47">
        <v>136000</v>
      </c>
      <c r="E11" s="47"/>
      <c r="F11" s="47">
        <v>136000</v>
      </c>
      <c r="G11" s="47">
        <f t="shared" si="0"/>
        <v>136000</v>
      </c>
    </row>
    <row r="12" spans="1:7" ht="24">
      <c r="A12" s="15" t="s">
        <v>98</v>
      </c>
      <c r="B12" s="15" t="s">
        <v>45</v>
      </c>
      <c r="C12" s="12" t="s">
        <v>149</v>
      </c>
      <c r="D12" s="47">
        <v>27000</v>
      </c>
      <c r="E12" s="47">
        <v>4900</v>
      </c>
      <c r="F12" s="47">
        <v>22000</v>
      </c>
      <c r="G12" s="47">
        <f t="shared" si="0"/>
        <v>26900</v>
      </c>
    </row>
    <row r="13" spans="1:7" ht="24">
      <c r="A13" s="15"/>
      <c r="B13" s="15" t="s">
        <v>46</v>
      </c>
      <c r="C13" s="12" t="s">
        <v>149</v>
      </c>
      <c r="D13" s="47">
        <v>196600</v>
      </c>
      <c r="E13" s="47">
        <v>74690</v>
      </c>
      <c r="F13" s="47">
        <v>113000</v>
      </c>
      <c r="G13" s="47">
        <f t="shared" si="0"/>
        <v>187690</v>
      </c>
    </row>
    <row r="14" spans="1:7" ht="24">
      <c r="A14" s="15" t="s">
        <v>100</v>
      </c>
      <c r="B14" s="15" t="s">
        <v>47</v>
      </c>
      <c r="C14" s="12" t="s">
        <v>149</v>
      </c>
      <c r="D14" s="47">
        <v>1254000</v>
      </c>
      <c r="E14" s="47">
        <v>1254000</v>
      </c>
      <c r="F14" s="47"/>
      <c r="G14" s="47">
        <f t="shared" si="0"/>
        <v>1254000</v>
      </c>
    </row>
    <row r="15" spans="1:7" s="2" customFormat="1" ht="24">
      <c r="A15" s="267" t="s">
        <v>48</v>
      </c>
      <c r="B15" s="268"/>
      <c r="C15" s="269"/>
      <c r="D15" s="48">
        <f>SUM(D6:D14)</f>
        <v>4305565</v>
      </c>
      <c r="E15" s="48">
        <f>SUM(E6:E14)</f>
        <v>2987393.1</v>
      </c>
      <c r="F15" s="48">
        <f>SUM(F6:F14)</f>
        <v>1117165</v>
      </c>
      <c r="G15" s="48">
        <f>SUM(G6:G14)</f>
        <v>4104558.1</v>
      </c>
    </row>
  </sheetData>
  <mergeCells count="11">
    <mergeCell ref="F4:F5"/>
    <mergeCell ref="G4:G5"/>
    <mergeCell ref="A3:G3"/>
    <mergeCell ref="A15:C15"/>
    <mergeCell ref="A1:G1"/>
    <mergeCell ref="A2:G2"/>
    <mergeCell ref="A4:A5"/>
    <mergeCell ref="B4:B5"/>
    <mergeCell ref="C4:C5"/>
    <mergeCell ref="D4:D5"/>
    <mergeCell ref="E4:E5"/>
  </mergeCells>
  <printOptions/>
  <pageMargins left="0.75" right="0.34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6" sqref="D6"/>
    </sheetView>
  </sheetViews>
  <sheetFormatPr defaultColWidth="9.140625" defaultRowHeight="12.75"/>
  <cols>
    <col min="1" max="1" width="13.140625" style="4" customWidth="1"/>
    <col min="2" max="2" width="19.140625" style="4" customWidth="1"/>
    <col min="3" max="3" width="15.8515625" style="4" customWidth="1"/>
    <col min="4" max="4" width="17.421875" style="27" customWidth="1"/>
    <col min="5" max="7" width="19.28125" style="27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107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 customHeight="1">
      <c r="A4" s="301" t="s">
        <v>89</v>
      </c>
      <c r="B4" s="301" t="s">
        <v>49</v>
      </c>
      <c r="C4" s="301" t="s">
        <v>70</v>
      </c>
      <c r="D4" s="303" t="s">
        <v>50</v>
      </c>
      <c r="E4" s="303" t="s">
        <v>108</v>
      </c>
      <c r="F4" s="303" t="s">
        <v>65</v>
      </c>
      <c r="G4" s="303" t="s">
        <v>48</v>
      </c>
    </row>
    <row r="5" spans="1:7" s="2" customFormat="1" ht="24">
      <c r="A5" s="302"/>
      <c r="B5" s="302"/>
      <c r="C5" s="302"/>
      <c r="D5" s="304"/>
      <c r="E5" s="304"/>
      <c r="F5" s="304"/>
      <c r="G5" s="304"/>
    </row>
    <row r="6" spans="1:7" ht="24">
      <c r="A6" s="15" t="s">
        <v>96</v>
      </c>
      <c r="B6" s="15" t="s">
        <v>42</v>
      </c>
      <c r="C6" s="12" t="s">
        <v>149</v>
      </c>
      <c r="D6" s="47">
        <v>180000</v>
      </c>
      <c r="E6" s="47">
        <v>54600</v>
      </c>
      <c r="F6" s="47"/>
      <c r="G6" s="47">
        <f>SUM(E6:F6)</f>
        <v>54600</v>
      </c>
    </row>
    <row r="7" spans="1:7" ht="24">
      <c r="A7" s="15"/>
      <c r="B7" s="15" t="s">
        <v>43</v>
      </c>
      <c r="C7" s="12" t="s">
        <v>149</v>
      </c>
      <c r="D7" s="47">
        <v>255000</v>
      </c>
      <c r="E7" s="47">
        <v>58792.3</v>
      </c>
      <c r="F7" s="47">
        <v>121500</v>
      </c>
      <c r="G7" s="47">
        <f>SUM(E7:F7)</f>
        <v>180292.3</v>
      </c>
    </row>
    <row r="8" spans="1:7" ht="24">
      <c r="A8" s="15" t="s">
        <v>98</v>
      </c>
      <c r="B8" s="15" t="s">
        <v>45</v>
      </c>
      <c r="C8" s="12" t="s">
        <v>149</v>
      </c>
      <c r="D8" s="47">
        <v>95500</v>
      </c>
      <c r="E8" s="47">
        <v>59000</v>
      </c>
      <c r="F8" s="47"/>
      <c r="G8" s="47">
        <f>SUM(E8:F8)</f>
        <v>59000</v>
      </c>
    </row>
    <row r="9" spans="1:7" ht="24">
      <c r="A9" s="15" t="s">
        <v>100</v>
      </c>
      <c r="B9" s="15" t="s">
        <v>47</v>
      </c>
      <c r="C9" s="12" t="s">
        <v>149</v>
      </c>
      <c r="D9" s="47">
        <v>120000</v>
      </c>
      <c r="E9" s="47">
        <v>60000</v>
      </c>
      <c r="F9" s="47"/>
      <c r="G9" s="47">
        <f>SUM(E9:F9)</f>
        <v>60000</v>
      </c>
    </row>
    <row r="10" spans="1:7" s="2" customFormat="1" ht="24">
      <c r="A10" s="267" t="s">
        <v>48</v>
      </c>
      <c r="B10" s="268"/>
      <c r="C10" s="269"/>
      <c r="D10" s="48">
        <f>SUM(D6:D9)</f>
        <v>650500</v>
      </c>
      <c r="E10" s="48">
        <f>SUM(E6:E9)</f>
        <v>232392.3</v>
      </c>
      <c r="F10" s="48">
        <f>SUM(F6:F9)</f>
        <v>121500</v>
      </c>
      <c r="G10" s="48">
        <f>SUM(G6:G9)</f>
        <v>353892.3</v>
      </c>
    </row>
  </sheetData>
  <mergeCells count="11">
    <mergeCell ref="A10:C10"/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G3"/>
  </mergeCells>
  <printOptions/>
  <pageMargins left="0.75" right="0.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17" sqref="D17"/>
    </sheetView>
  </sheetViews>
  <sheetFormatPr defaultColWidth="9.140625" defaultRowHeight="12.75"/>
  <cols>
    <col min="1" max="1" width="34.140625" style="1" customWidth="1"/>
    <col min="2" max="2" width="12.8515625" style="1" customWidth="1"/>
    <col min="3" max="3" width="3.7109375" style="1" customWidth="1"/>
    <col min="4" max="4" width="14.28125" style="1" customWidth="1"/>
    <col min="5" max="5" width="11.140625" style="1" customWidth="1"/>
    <col min="6" max="6" width="3.7109375" style="1" customWidth="1"/>
    <col min="7" max="16384" width="9.140625" style="1" customWidth="1"/>
  </cols>
  <sheetData>
    <row r="1" spans="1:6" ht="24">
      <c r="A1" s="272" t="s">
        <v>0</v>
      </c>
      <c r="B1" s="272"/>
      <c r="C1" s="272"/>
      <c r="D1" s="272"/>
      <c r="E1" s="272"/>
      <c r="F1" s="272"/>
    </row>
    <row r="2" spans="1:6" ht="24">
      <c r="A2" s="272" t="s">
        <v>28</v>
      </c>
      <c r="B2" s="272"/>
      <c r="C2" s="272"/>
      <c r="D2" s="272"/>
      <c r="E2" s="272"/>
      <c r="F2" s="272"/>
    </row>
    <row r="3" spans="1:6" ht="24">
      <c r="A3" s="272" t="s">
        <v>29</v>
      </c>
      <c r="B3" s="272"/>
      <c r="C3" s="272"/>
      <c r="D3" s="272"/>
      <c r="E3" s="272"/>
      <c r="F3" s="272"/>
    </row>
    <row r="4" ht="24">
      <c r="A4" s="1" t="s">
        <v>30</v>
      </c>
    </row>
    <row r="5" spans="1:6" ht="24">
      <c r="A5" s="273" t="s">
        <v>31</v>
      </c>
      <c r="B5" s="273" t="s">
        <v>32</v>
      </c>
      <c r="C5" s="273"/>
      <c r="D5" s="272" t="s">
        <v>33</v>
      </c>
      <c r="E5" s="272"/>
      <c r="F5" s="272"/>
    </row>
    <row r="6" spans="1:6" ht="24">
      <c r="A6" s="273"/>
      <c r="B6" s="273"/>
      <c r="C6" s="273"/>
      <c r="D6" s="4" t="s">
        <v>34</v>
      </c>
      <c r="E6" s="272" t="s">
        <v>35</v>
      </c>
      <c r="F6" s="272"/>
    </row>
  </sheetData>
  <mergeCells count="7">
    <mergeCell ref="A1:F1"/>
    <mergeCell ref="A2:F2"/>
    <mergeCell ref="A3:F3"/>
    <mergeCell ref="E6:F6"/>
    <mergeCell ref="D5:F5"/>
    <mergeCell ref="B5:C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8" sqref="D8"/>
    </sheetView>
  </sheetViews>
  <sheetFormatPr defaultColWidth="9.140625" defaultRowHeight="12.75"/>
  <cols>
    <col min="1" max="1" width="17.8515625" style="4" customWidth="1"/>
    <col min="2" max="2" width="22.57421875" style="4" customWidth="1"/>
    <col min="3" max="3" width="16.8515625" style="4" customWidth="1"/>
    <col min="4" max="4" width="17.140625" style="4" customWidth="1"/>
    <col min="5" max="5" width="23.28125" style="4" customWidth="1"/>
    <col min="6" max="6" width="22.8515625" style="4" customWidth="1"/>
    <col min="7" max="7" width="16.7109375" style="4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109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 customHeight="1">
      <c r="A4" s="301" t="s">
        <v>89</v>
      </c>
      <c r="B4" s="301" t="s">
        <v>49</v>
      </c>
      <c r="C4" s="301" t="s">
        <v>70</v>
      </c>
      <c r="D4" s="301" t="s">
        <v>50</v>
      </c>
      <c r="E4" s="301" t="s">
        <v>110</v>
      </c>
      <c r="F4" s="301" t="s">
        <v>111</v>
      </c>
      <c r="G4" s="301" t="s">
        <v>48</v>
      </c>
    </row>
    <row r="5" spans="1:7" s="2" customFormat="1" ht="24">
      <c r="A5" s="302"/>
      <c r="B5" s="302"/>
      <c r="C5" s="302"/>
      <c r="D5" s="302"/>
      <c r="E5" s="302"/>
      <c r="F5" s="302"/>
      <c r="G5" s="302"/>
    </row>
    <row r="6" spans="1:7" ht="24">
      <c r="A6" s="15" t="s">
        <v>94</v>
      </c>
      <c r="B6" s="15" t="s">
        <v>60</v>
      </c>
      <c r="C6" s="12" t="s">
        <v>190</v>
      </c>
      <c r="D6" s="47">
        <v>688100</v>
      </c>
      <c r="E6" s="47">
        <v>587220</v>
      </c>
      <c r="F6" s="47"/>
      <c r="G6" s="47">
        <f>SUM(E6:F6)</f>
        <v>587220</v>
      </c>
    </row>
    <row r="7" spans="1:7" ht="24">
      <c r="A7" s="15" t="s">
        <v>96</v>
      </c>
      <c r="B7" s="15" t="s">
        <v>42</v>
      </c>
      <c r="C7" s="12" t="s">
        <v>190</v>
      </c>
      <c r="D7" s="47">
        <v>230000</v>
      </c>
      <c r="E7" s="47">
        <v>61884</v>
      </c>
      <c r="F7" s="47">
        <v>50850</v>
      </c>
      <c r="G7" s="47">
        <f>SUM(E7:F7)</f>
        <v>112734</v>
      </c>
    </row>
    <row r="8" spans="1:7" ht="24">
      <c r="A8" s="15"/>
      <c r="B8" s="15" t="s">
        <v>43</v>
      </c>
      <c r="C8" s="12" t="s">
        <v>190</v>
      </c>
      <c r="D8" s="47">
        <v>50000</v>
      </c>
      <c r="E8" s="47">
        <v>14065</v>
      </c>
      <c r="F8" s="47"/>
      <c r="G8" s="47">
        <f>SUM(E8:F8)</f>
        <v>14065</v>
      </c>
    </row>
    <row r="9" spans="1:7" ht="24">
      <c r="A9" s="15" t="s">
        <v>98</v>
      </c>
      <c r="B9" s="15" t="s">
        <v>45</v>
      </c>
      <c r="C9" s="12" t="s">
        <v>190</v>
      </c>
      <c r="D9" s="47">
        <v>22000</v>
      </c>
      <c r="E9" s="47"/>
      <c r="F9" s="47"/>
      <c r="G9" s="47">
        <f>SUM(E9:F9)</f>
        <v>0</v>
      </c>
    </row>
    <row r="10" spans="1:7" ht="24">
      <c r="A10" s="15" t="s">
        <v>100</v>
      </c>
      <c r="B10" s="15" t="s">
        <v>47</v>
      </c>
      <c r="C10" s="12" t="s">
        <v>190</v>
      </c>
      <c r="D10" s="47">
        <v>7000</v>
      </c>
      <c r="E10" s="47"/>
      <c r="F10" s="47"/>
      <c r="G10" s="47">
        <f>SUM(E10:F10)</f>
        <v>0</v>
      </c>
    </row>
    <row r="11" spans="1:7" s="2" customFormat="1" ht="24">
      <c r="A11" s="267" t="s">
        <v>48</v>
      </c>
      <c r="B11" s="268"/>
      <c r="C11" s="269"/>
      <c r="D11" s="48">
        <f>SUM(D6:D10)</f>
        <v>997100</v>
      </c>
      <c r="E11" s="48">
        <f>SUM(E6:E10)</f>
        <v>663169</v>
      </c>
      <c r="F11" s="48">
        <f>SUM(F6:F10)</f>
        <v>50850</v>
      </c>
      <c r="G11" s="48">
        <f>SUM(G6:G10)</f>
        <v>714019</v>
      </c>
    </row>
  </sheetData>
  <mergeCells count="11">
    <mergeCell ref="A11:C11"/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G3"/>
  </mergeCells>
  <printOptions/>
  <pageMargins left="0.75" right="0.34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B1">
      <selection activeCell="E8" sqref="E8"/>
    </sheetView>
  </sheetViews>
  <sheetFormatPr defaultColWidth="9.140625" defaultRowHeight="12.75"/>
  <cols>
    <col min="1" max="1" width="14.421875" style="4" customWidth="1"/>
    <col min="2" max="2" width="19.00390625" style="4" customWidth="1"/>
    <col min="3" max="3" width="31.57421875" style="4" customWidth="1"/>
    <col min="4" max="4" width="14.57421875" style="27" customWidth="1"/>
    <col min="5" max="5" width="23.28125" style="27" customWidth="1"/>
    <col min="6" max="6" width="18.8515625" style="27" customWidth="1"/>
    <col min="7" max="7" width="16.7109375" style="27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112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 customHeight="1">
      <c r="A4" s="301" t="s">
        <v>89</v>
      </c>
      <c r="B4" s="301" t="s">
        <v>49</v>
      </c>
      <c r="C4" s="301" t="s">
        <v>70</v>
      </c>
      <c r="D4" s="303" t="s">
        <v>50</v>
      </c>
      <c r="E4" s="303" t="s">
        <v>113</v>
      </c>
      <c r="F4" s="303" t="s">
        <v>114</v>
      </c>
      <c r="G4" s="303" t="s">
        <v>48</v>
      </c>
    </row>
    <row r="5" spans="1:7" s="2" customFormat="1" ht="24">
      <c r="A5" s="302"/>
      <c r="B5" s="302"/>
      <c r="C5" s="302"/>
      <c r="D5" s="304"/>
      <c r="E5" s="304"/>
      <c r="F5" s="304"/>
      <c r="G5" s="304"/>
    </row>
    <row r="6" spans="1:7" ht="24">
      <c r="A6" s="15" t="s">
        <v>94</v>
      </c>
      <c r="B6" s="15" t="s">
        <v>60</v>
      </c>
      <c r="C6" s="12" t="s">
        <v>149</v>
      </c>
      <c r="D6" s="47">
        <v>1042500</v>
      </c>
      <c r="E6" s="47">
        <v>878122</v>
      </c>
      <c r="F6" s="47"/>
      <c r="G6" s="47">
        <f>SUM(E6:F6)</f>
        <v>878122</v>
      </c>
    </row>
    <row r="7" spans="1:7" ht="24">
      <c r="A7" s="15" t="s">
        <v>96</v>
      </c>
      <c r="B7" s="15" t="s">
        <v>41</v>
      </c>
      <c r="C7" s="12" t="s">
        <v>149</v>
      </c>
      <c r="D7" s="47">
        <v>120000</v>
      </c>
      <c r="E7" s="47">
        <v>79540</v>
      </c>
      <c r="F7" s="47"/>
      <c r="G7" s="47">
        <f aca="true" t="shared" si="0" ref="G7:G12">SUM(E7:F7)</f>
        <v>79540</v>
      </c>
    </row>
    <row r="8" spans="1:7" ht="24">
      <c r="A8" s="15"/>
      <c r="B8" s="15" t="s">
        <v>42</v>
      </c>
      <c r="C8" s="12" t="s">
        <v>149</v>
      </c>
      <c r="D8" s="47">
        <v>190000</v>
      </c>
      <c r="E8" s="47">
        <v>77100</v>
      </c>
      <c r="F8" s="47"/>
      <c r="G8" s="47">
        <f t="shared" si="0"/>
        <v>77100</v>
      </c>
    </row>
    <row r="9" spans="1:7" ht="24">
      <c r="A9" s="15"/>
      <c r="B9" s="15" t="s">
        <v>43</v>
      </c>
      <c r="C9" s="12" t="s">
        <v>149</v>
      </c>
      <c r="D9" s="47">
        <v>230000</v>
      </c>
      <c r="E9" s="47">
        <v>107622</v>
      </c>
      <c r="F9" s="47"/>
      <c r="G9" s="47">
        <f t="shared" si="0"/>
        <v>107622</v>
      </c>
    </row>
    <row r="10" spans="1:7" ht="24">
      <c r="A10" s="15" t="s">
        <v>98</v>
      </c>
      <c r="B10" s="15" t="s">
        <v>46</v>
      </c>
      <c r="C10" s="12" t="s">
        <v>149</v>
      </c>
      <c r="D10" s="47">
        <v>3410500</v>
      </c>
      <c r="E10" s="47"/>
      <c r="F10" s="47">
        <v>3043900</v>
      </c>
      <c r="G10" s="47">
        <f t="shared" si="0"/>
        <v>3043900</v>
      </c>
    </row>
    <row r="11" spans="1:7" ht="24">
      <c r="A11" s="15"/>
      <c r="B11" s="15"/>
      <c r="C11" s="12" t="s">
        <v>191</v>
      </c>
      <c r="D11" s="47">
        <v>1017000</v>
      </c>
      <c r="E11" s="47"/>
      <c r="F11" s="47">
        <v>1017000</v>
      </c>
      <c r="G11" s="47">
        <f t="shared" si="0"/>
        <v>1017000</v>
      </c>
    </row>
    <row r="12" spans="1:7" ht="24">
      <c r="A12" s="15" t="s">
        <v>100</v>
      </c>
      <c r="B12" s="15" t="s">
        <v>47</v>
      </c>
      <c r="C12" s="12" t="s">
        <v>149</v>
      </c>
      <c r="D12" s="47">
        <v>405500</v>
      </c>
      <c r="E12" s="47"/>
      <c r="F12" s="47">
        <v>349323.97</v>
      </c>
      <c r="G12" s="47">
        <f t="shared" si="0"/>
        <v>349323.97</v>
      </c>
    </row>
    <row r="13" spans="1:7" ht="24">
      <c r="A13" s="306" t="s">
        <v>48</v>
      </c>
      <c r="B13" s="307"/>
      <c r="C13" s="308"/>
      <c r="D13" s="47">
        <f>SUM(D6:D12)</f>
        <v>6415500</v>
      </c>
      <c r="E13" s="47">
        <f>SUM(E6:E12)</f>
        <v>1142384</v>
      </c>
      <c r="F13" s="47">
        <f>SUM(F6:F12)</f>
        <v>4410223.97</v>
      </c>
      <c r="G13" s="47">
        <f>SUM(G6:G12)</f>
        <v>5552607.97</v>
      </c>
    </row>
  </sheetData>
  <mergeCells count="11">
    <mergeCell ref="F4:F5"/>
    <mergeCell ref="G4:G5"/>
    <mergeCell ref="A3:G3"/>
    <mergeCell ref="A13:C13"/>
    <mergeCell ref="A1:G1"/>
    <mergeCell ref="A2:G2"/>
    <mergeCell ref="A4:A5"/>
    <mergeCell ref="B4:B5"/>
    <mergeCell ref="C4:C5"/>
    <mergeCell ref="D4:D5"/>
    <mergeCell ref="E4:E5"/>
  </mergeCells>
  <printOptions/>
  <pageMargins left="0.75" right="0.2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B1">
      <selection activeCell="E12" sqref="E12"/>
    </sheetView>
  </sheetViews>
  <sheetFormatPr defaultColWidth="9.140625" defaultRowHeight="12.75"/>
  <cols>
    <col min="1" max="1" width="14.421875" style="4" customWidth="1"/>
    <col min="2" max="2" width="11.421875" style="4" customWidth="1"/>
    <col min="3" max="3" width="31.7109375" style="4" customWidth="1"/>
    <col min="4" max="4" width="17.421875" style="27" customWidth="1"/>
    <col min="5" max="5" width="28.28125" style="27" customWidth="1"/>
    <col min="6" max="6" width="24.8515625" style="27" customWidth="1"/>
    <col min="7" max="7" width="16.7109375" style="27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117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 customHeight="1">
      <c r="A4" s="301" t="s">
        <v>89</v>
      </c>
      <c r="B4" s="301" t="s">
        <v>49</v>
      </c>
      <c r="C4" s="301" t="s">
        <v>70</v>
      </c>
      <c r="D4" s="303" t="s">
        <v>50</v>
      </c>
      <c r="E4" s="303" t="s">
        <v>115</v>
      </c>
      <c r="F4" s="303" t="s">
        <v>116</v>
      </c>
      <c r="G4" s="303" t="s">
        <v>48</v>
      </c>
    </row>
    <row r="5" spans="1:7" s="2" customFormat="1" ht="24">
      <c r="A5" s="302"/>
      <c r="B5" s="302"/>
      <c r="C5" s="302"/>
      <c r="D5" s="304"/>
      <c r="E5" s="304"/>
      <c r="F5" s="304"/>
      <c r="G5" s="304"/>
    </row>
    <row r="6" spans="1:7" ht="24">
      <c r="A6" s="15" t="s">
        <v>96</v>
      </c>
      <c r="B6" s="15" t="s">
        <v>42</v>
      </c>
      <c r="C6" s="15" t="s">
        <v>149</v>
      </c>
      <c r="D6" s="47">
        <v>80000</v>
      </c>
      <c r="E6" s="47"/>
      <c r="F6" s="47"/>
      <c r="G6" s="47"/>
    </row>
    <row r="7" spans="1:7" ht="24">
      <c r="A7" s="15"/>
      <c r="B7" s="15"/>
      <c r="C7" s="15" t="s">
        <v>191</v>
      </c>
      <c r="D7" s="47">
        <v>7000</v>
      </c>
      <c r="E7" s="47"/>
      <c r="F7" s="47"/>
      <c r="G7" s="47"/>
    </row>
    <row r="8" spans="1:7" ht="24">
      <c r="A8" s="15" t="s">
        <v>100</v>
      </c>
      <c r="B8" s="15" t="s">
        <v>47</v>
      </c>
      <c r="C8" s="15" t="s">
        <v>149</v>
      </c>
      <c r="D8" s="47">
        <v>30000</v>
      </c>
      <c r="E8" s="47">
        <v>15000</v>
      </c>
      <c r="F8" s="47"/>
      <c r="G8" s="47">
        <f>SUM(E8:F8)</f>
        <v>15000</v>
      </c>
    </row>
    <row r="9" spans="1:7" ht="24">
      <c r="A9" s="12"/>
      <c r="B9" s="12"/>
      <c r="C9" s="12"/>
      <c r="D9" s="47"/>
      <c r="E9" s="47"/>
      <c r="F9" s="47"/>
      <c r="G9" s="47"/>
    </row>
    <row r="10" spans="1:7" s="2" customFormat="1" ht="24">
      <c r="A10" s="267" t="s">
        <v>48</v>
      </c>
      <c r="B10" s="268"/>
      <c r="C10" s="269"/>
      <c r="D10" s="48">
        <f>SUM(D6:D9)</f>
        <v>117000</v>
      </c>
      <c r="E10" s="48">
        <f>SUM(E6:E9)</f>
        <v>15000</v>
      </c>
      <c r="F10" s="48">
        <f>SUM(F6:F9)</f>
        <v>0</v>
      </c>
      <c r="G10" s="48">
        <f>SUM(G6:G9)</f>
        <v>15000</v>
      </c>
    </row>
  </sheetData>
  <mergeCells count="11">
    <mergeCell ref="F4:F5"/>
    <mergeCell ref="G4:G5"/>
    <mergeCell ref="A3:G3"/>
    <mergeCell ref="A10:C10"/>
    <mergeCell ref="A1:G1"/>
    <mergeCell ref="A2:G2"/>
    <mergeCell ref="A4:A5"/>
    <mergeCell ref="B4:B5"/>
    <mergeCell ref="C4:C5"/>
    <mergeCell ref="D4:D5"/>
    <mergeCell ref="E4:E5"/>
  </mergeCells>
  <printOptions/>
  <pageMargins left="0.75" right="0.2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D7" sqref="D7"/>
    </sheetView>
  </sheetViews>
  <sheetFormatPr defaultColWidth="9.140625" defaultRowHeight="12.75"/>
  <cols>
    <col min="1" max="1" width="14.421875" style="4" customWidth="1"/>
    <col min="2" max="2" width="20.140625" style="4" customWidth="1"/>
    <col min="3" max="3" width="16.140625" style="4" customWidth="1"/>
    <col min="4" max="4" width="17.421875" style="4" customWidth="1"/>
    <col min="5" max="5" width="28.28125" style="4" customWidth="1"/>
    <col min="6" max="6" width="24.8515625" style="4" customWidth="1"/>
    <col min="7" max="7" width="16.7109375" style="4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118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 customHeight="1">
      <c r="A4" s="301" t="s">
        <v>89</v>
      </c>
      <c r="B4" s="301" t="s">
        <v>49</v>
      </c>
      <c r="C4" s="301" t="s">
        <v>70</v>
      </c>
      <c r="D4" s="301" t="s">
        <v>50</v>
      </c>
      <c r="E4" s="301" t="s">
        <v>119</v>
      </c>
      <c r="F4" s="301" t="s">
        <v>120</v>
      </c>
      <c r="G4" s="301" t="s">
        <v>48</v>
      </c>
    </row>
    <row r="5" spans="1:7" s="2" customFormat="1" ht="24">
      <c r="A5" s="302"/>
      <c r="B5" s="302"/>
      <c r="C5" s="302"/>
      <c r="D5" s="302"/>
      <c r="E5" s="302"/>
      <c r="F5" s="302"/>
      <c r="G5" s="302"/>
    </row>
    <row r="6" spans="1:7" ht="24">
      <c r="A6" s="15" t="s">
        <v>96</v>
      </c>
      <c r="B6" s="15" t="s">
        <v>42</v>
      </c>
      <c r="C6" s="12" t="s">
        <v>149</v>
      </c>
      <c r="D6" s="47">
        <v>94500</v>
      </c>
      <c r="E6" s="47">
        <v>56802</v>
      </c>
      <c r="F6" s="47">
        <v>21250</v>
      </c>
      <c r="G6" s="47">
        <f>SUM(E6:F6)</f>
        <v>78052</v>
      </c>
    </row>
    <row r="7" spans="1:7" ht="24">
      <c r="A7" s="15" t="s">
        <v>100</v>
      </c>
      <c r="B7" s="15" t="s">
        <v>47</v>
      </c>
      <c r="C7" s="12" t="s">
        <v>149</v>
      </c>
      <c r="D7" s="47">
        <v>30000</v>
      </c>
      <c r="E7" s="47">
        <v>15000</v>
      </c>
      <c r="F7" s="47">
        <v>10000</v>
      </c>
      <c r="G7" s="47">
        <f>SUM(E7:F7)</f>
        <v>25000</v>
      </c>
    </row>
    <row r="8" spans="1:7" s="2" customFormat="1" ht="24">
      <c r="A8" s="267" t="s">
        <v>48</v>
      </c>
      <c r="B8" s="268"/>
      <c r="C8" s="269"/>
      <c r="D8" s="48">
        <f>SUM(D6:D7)</f>
        <v>124500</v>
      </c>
      <c r="E8" s="48">
        <f>SUM(E6:E7)</f>
        <v>71802</v>
      </c>
      <c r="F8" s="48">
        <f>SUM(F6:F7)</f>
        <v>31250</v>
      </c>
      <c r="G8" s="48">
        <f>SUM(G6:G7)</f>
        <v>103052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G3"/>
    <mergeCell ref="A8:C8"/>
  </mergeCells>
  <printOptions/>
  <pageMargins left="0.75" right="0.2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11" sqref="D11"/>
    </sheetView>
  </sheetViews>
  <sheetFormatPr defaultColWidth="9.140625" defaultRowHeight="12.75"/>
  <cols>
    <col min="1" max="1" width="14.421875" style="4" customWidth="1"/>
    <col min="2" max="2" width="18.57421875" style="4" customWidth="1"/>
    <col min="3" max="3" width="21.28125" style="4" customWidth="1"/>
    <col min="4" max="4" width="15.140625" style="4" customWidth="1"/>
    <col min="5" max="5" width="28.28125" style="4" customWidth="1"/>
    <col min="6" max="6" width="24.8515625" style="4" customWidth="1"/>
    <col min="7" max="7" width="16.7109375" style="4" customWidth="1"/>
    <col min="8" max="16384" width="9.140625" style="1" customWidth="1"/>
  </cols>
  <sheetData>
    <row r="1" spans="1:7" ht="24">
      <c r="A1" s="274" t="s">
        <v>36</v>
      </c>
      <c r="B1" s="274"/>
      <c r="C1" s="274"/>
      <c r="D1" s="274"/>
      <c r="E1" s="274"/>
      <c r="F1" s="274"/>
      <c r="G1" s="274"/>
    </row>
    <row r="2" spans="1:7" ht="24">
      <c r="A2" s="274" t="s">
        <v>121</v>
      </c>
      <c r="B2" s="274"/>
      <c r="C2" s="274"/>
      <c r="D2" s="274"/>
      <c r="E2" s="274"/>
      <c r="F2" s="274"/>
      <c r="G2" s="274"/>
    </row>
    <row r="3" spans="1:11" ht="24">
      <c r="A3" s="274" t="s">
        <v>90</v>
      </c>
      <c r="B3" s="274"/>
      <c r="C3" s="274"/>
      <c r="D3" s="274"/>
      <c r="E3" s="274"/>
      <c r="F3" s="274"/>
      <c r="G3" s="274"/>
      <c r="H3" s="4"/>
      <c r="I3" s="4"/>
      <c r="J3" s="4"/>
      <c r="K3" s="4"/>
    </row>
    <row r="4" spans="1:7" s="2" customFormat="1" ht="24" customHeight="1">
      <c r="A4" s="301" t="s">
        <v>89</v>
      </c>
      <c r="B4" s="301" t="s">
        <v>49</v>
      </c>
      <c r="C4" s="301" t="s">
        <v>70</v>
      </c>
      <c r="D4" s="301" t="s">
        <v>50</v>
      </c>
      <c r="E4" s="301" t="s">
        <v>122</v>
      </c>
      <c r="F4" s="301" t="s">
        <v>123</v>
      </c>
      <c r="G4" s="301" t="s">
        <v>48</v>
      </c>
    </row>
    <row r="5" spans="1:7" s="2" customFormat="1" ht="24">
      <c r="A5" s="302"/>
      <c r="B5" s="302"/>
      <c r="C5" s="302"/>
      <c r="D5" s="302"/>
      <c r="E5" s="302"/>
      <c r="F5" s="302"/>
      <c r="G5" s="302"/>
    </row>
    <row r="6" spans="1:7" ht="24">
      <c r="A6" s="15" t="s">
        <v>94</v>
      </c>
      <c r="B6" s="15" t="s">
        <v>60</v>
      </c>
      <c r="C6" s="12" t="s">
        <v>149</v>
      </c>
      <c r="D6" s="47">
        <v>18000</v>
      </c>
      <c r="E6" s="47">
        <v>0</v>
      </c>
      <c r="F6" s="47"/>
      <c r="G6" s="47">
        <f>SUM(E6:F6)</f>
        <v>0</v>
      </c>
    </row>
    <row r="7" spans="1:7" ht="24">
      <c r="A7" s="15" t="s">
        <v>96</v>
      </c>
      <c r="B7" s="15" t="s">
        <v>42</v>
      </c>
      <c r="C7" s="12" t="s">
        <v>149</v>
      </c>
      <c r="D7" s="47">
        <v>170000</v>
      </c>
      <c r="E7" s="47">
        <v>99950</v>
      </c>
      <c r="F7" s="47"/>
      <c r="G7" s="47">
        <f>SUM(E7:F7)</f>
        <v>99950</v>
      </c>
    </row>
    <row r="8" spans="1:7" ht="24">
      <c r="A8" s="15"/>
      <c r="B8" s="15" t="s">
        <v>43</v>
      </c>
      <c r="C8" s="12" t="s">
        <v>149</v>
      </c>
      <c r="D8" s="47">
        <v>80000</v>
      </c>
      <c r="E8" s="47">
        <v>600</v>
      </c>
      <c r="F8" s="47">
        <v>29830</v>
      </c>
      <c r="G8" s="47">
        <f>SUM(E8:F8)</f>
        <v>30430</v>
      </c>
    </row>
    <row r="9" spans="1:7" ht="24">
      <c r="A9" s="309" t="s">
        <v>98</v>
      </c>
      <c r="B9" s="15" t="s">
        <v>45</v>
      </c>
      <c r="C9" s="12" t="s">
        <v>149</v>
      </c>
      <c r="D9" s="47">
        <v>15500</v>
      </c>
      <c r="E9" s="47">
        <v>8500</v>
      </c>
      <c r="F9" s="47"/>
      <c r="G9" s="47">
        <f>SUM(E9:F9)</f>
        <v>8500</v>
      </c>
    </row>
    <row r="10" spans="1:7" ht="24">
      <c r="A10" s="310"/>
      <c r="B10" s="15" t="s">
        <v>46</v>
      </c>
      <c r="C10" s="12" t="s">
        <v>149</v>
      </c>
      <c r="D10" s="47">
        <v>50000</v>
      </c>
      <c r="E10" s="47"/>
      <c r="F10" s="47">
        <v>50000</v>
      </c>
      <c r="G10" s="47">
        <f>SUM(E10:F10)</f>
        <v>50000</v>
      </c>
    </row>
    <row r="11" spans="1:7" ht="24">
      <c r="A11" s="311"/>
      <c r="B11" s="15"/>
      <c r="C11" s="12" t="s">
        <v>198</v>
      </c>
      <c r="D11" s="47">
        <v>1038690</v>
      </c>
      <c r="E11" s="47"/>
      <c r="F11" s="47">
        <v>1030000</v>
      </c>
      <c r="G11" s="47">
        <v>1030000</v>
      </c>
    </row>
    <row r="12" spans="1:7" s="2" customFormat="1" ht="24">
      <c r="A12" s="267" t="s">
        <v>48</v>
      </c>
      <c r="B12" s="268"/>
      <c r="C12" s="269"/>
      <c r="D12" s="48">
        <f>SUM(D6:D11)</f>
        <v>1372190</v>
      </c>
      <c r="E12" s="48">
        <f>SUM(E6:E11)</f>
        <v>109050</v>
      </c>
      <c r="F12" s="48">
        <f>SUM(F6:F11)</f>
        <v>1109830</v>
      </c>
      <c r="G12" s="48">
        <f>SUM(G6:G11)</f>
        <v>1218880</v>
      </c>
    </row>
  </sheetData>
  <mergeCells count="12">
    <mergeCell ref="A9:A11"/>
    <mergeCell ref="A3:G3"/>
    <mergeCell ref="A12:C12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2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L10" sqref="L10"/>
    </sheetView>
  </sheetViews>
  <sheetFormatPr defaultColWidth="9.140625" defaultRowHeight="12.75"/>
  <cols>
    <col min="1" max="1" width="9.28125" style="16" customWidth="1"/>
    <col min="2" max="2" width="14.140625" style="16" customWidth="1"/>
    <col min="3" max="3" width="16.140625" style="16" customWidth="1"/>
    <col min="4" max="6" width="8.7109375" style="16" customWidth="1"/>
    <col min="7" max="14" width="8.7109375" style="17" customWidth="1"/>
    <col min="15" max="16384" width="9.140625" style="17" customWidth="1"/>
  </cols>
  <sheetData>
    <row r="1" spans="1:14" ht="21.75">
      <c r="A1" s="271" t="s">
        <v>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21.75">
      <c r="A2" s="271" t="s">
        <v>124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21.75">
      <c r="A3" s="316" t="s">
        <v>90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s="61" customFormat="1" ht="18.75">
      <c r="A4" s="312" t="s">
        <v>89</v>
      </c>
      <c r="B4" s="312" t="s">
        <v>49</v>
      </c>
      <c r="C4" s="312" t="s">
        <v>70</v>
      </c>
      <c r="D4" s="313" t="s">
        <v>71</v>
      </c>
      <c r="E4" s="314"/>
      <c r="F4" s="314"/>
      <c r="G4" s="314"/>
      <c r="H4" s="314"/>
      <c r="I4" s="314"/>
      <c r="J4" s="314"/>
      <c r="K4" s="314"/>
      <c r="L4" s="314"/>
      <c r="M4" s="314"/>
      <c r="N4" s="315"/>
    </row>
    <row r="5" spans="1:14" s="61" customFormat="1" ht="37.5" customHeight="1">
      <c r="A5" s="318"/>
      <c r="B5" s="318"/>
      <c r="C5" s="318"/>
      <c r="D5" s="312" t="s">
        <v>125</v>
      </c>
      <c r="E5" s="312" t="s">
        <v>126</v>
      </c>
      <c r="F5" s="312" t="s">
        <v>127</v>
      </c>
      <c r="G5" s="312" t="s">
        <v>128</v>
      </c>
      <c r="H5" s="312" t="s">
        <v>129</v>
      </c>
      <c r="I5" s="312" t="s">
        <v>130</v>
      </c>
      <c r="J5" s="312" t="s">
        <v>131</v>
      </c>
      <c r="K5" s="312" t="s">
        <v>132</v>
      </c>
      <c r="L5" s="312" t="s">
        <v>134</v>
      </c>
      <c r="M5" s="312" t="s">
        <v>40</v>
      </c>
      <c r="N5" s="312" t="s">
        <v>48</v>
      </c>
    </row>
    <row r="6" spans="1:14" s="61" customFormat="1" ht="26.25" customHeight="1">
      <c r="A6" s="318"/>
      <c r="B6" s="318"/>
      <c r="C6" s="318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pans="1:14" s="61" customFormat="1" ht="25.5" customHeight="1">
      <c r="A7" s="319" t="s">
        <v>40</v>
      </c>
      <c r="B7" s="319" t="s">
        <v>40</v>
      </c>
      <c r="C7" s="64" t="s">
        <v>149</v>
      </c>
      <c r="D7" s="65"/>
      <c r="E7" s="65"/>
      <c r="F7" s="65"/>
      <c r="G7" s="65"/>
      <c r="H7" s="65"/>
      <c r="I7" s="65"/>
      <c r="J7" s="65"/>
      <c r="K7" s="65"/>
      <c r="L7" s="65"/>
      <c r="M7" s="65">
        <v>393199</v>
      </c>
      <c r="N7" s="65">
        <f>SUM(D7:M7)</f>
        <v>393199</v>
      </c>
    </row>
    <row r="8" spans="1:14" s="61" customFormat="1" ht="25.5" customHeight="1">
      <c r="A8" s="320"/>
      <c r="B8" s="320"/>
      <c r="C8" s="64" t="s">
        <v>191</v>
      </c>
      <c r="D8" s="65"/>
      <c r="E8" s="65"/>
      <c r="F8" s="65"/>
      <c r="G8" s="65"/>
      <c r="H8" s="65"/>
      <c r="I8" s="65"/>
      <c r="J8" s="65"/>
      <c r="K8" s="65"/>
      <c r="L8" s="65"/>
      <c r="M8" s="65">
        <v>5994235</v>
      </c>
      <c r="N8" s="65">
        <f aca="true" t="shared" si="0" ref="N8:N22">SUM(D8:M8)</f>
        <v>5994235</v>
      </c>
    </row>
    <row r="9" spans="1:14" s="63" customFormat="1" ht="25.5" customHeight="1">
      <c r="A9" s="62" t="s">
        <v>94</v>
      </c>
      <c r="B9" s="62" t="s">
        <v>95</v>
      </c>
      <c r="C9" s="64" t="s">
        <v>149</v>
      </c>
      <c r="D9" s="66">
        <v>2225520</v>
      </c>
      <c r="E9" s="66"/>
      <c r="F9" s="66"/>
      <c r="G9" s="67"/>
      <c r="H9" s="67"/>
      <c r="I9" s="67"/>
      <c r="J9" s="67"/>
      <c r="K9" s="67"/>
      <c r="L9" s="67"/>
      <c r="M9" s="67"/>
      <c r="N9" s="65">
        <f t="shared" si="0"/>
        <v>2225520</v>
      </c>
    </row>
    <row r="10" spans="1:14" s="63" customFormat="1" ht="25.5" customHeight="1">
      <c r="A10" s="62"/>
      <c r="B10" s="62" t="s">
        <v>60</v>
      </c>
      <c r="C10" s="64" t="s">
        <v>149</v>
      </c>
      <c r="D10" s="66">
        <v>3350712</v>
      </c>
      <c r="E10" s="66">
        <v>290880</v>
      </c>
      <c r="F10" s="66">
        <v>696780</v>
      </c>
      <c r="G10" s="67"/>
      <c r="H10" s="67">
        <v>587220</v>
      </c>
      <c r="I10" s="67">
        <v>878122</v>
      </c>
      <c r="J10" s="67"/>
      <c r="K10" s="67"/>
      <c r="L10" s="67"/>
      <c r="M10" s="67"/>
      <c r="N10" s="65">
        <f t="shared" si="0"/>
        <v>5803714</v>
      </c>
    </row>
    <row r="11" spans="1:14" s="63" customFormat="1" ht="25.5" customHeight="1">
      <c r="A11" s="62"/>
      <c r="B11" s="62"/>
      <c r="C11" s="64" t="s">
        <v>191</v>
      </c>
      <c r="D11" s="66"/>
      <c r="E11" s="66"/>
      <c r="F11" s="66">
        <v>398165</v>
      </c>
      <c r="G11" s="67"/>
      <c r="H11" s="67"/>
      <c r="I11" s="67"/>
      <c r="J11" s="67"/>
      <c r="K11" s="67"/>
      <c r="L11" s="67"/>
      <c r="M11" s="67"/>
      <c r="N11" s="65">
        <f t="shared" si="0"/>
        <v>398165</v>
      </c>
    </row>
    <row r="12" spans="1:14" s="63" customFormat="1" ht="25.5" customHeight="1">
      <c r="A12" s="62" t="s">
        <v>96</v>
      </c>
      <c r="B12" s="62" t="s">
        <v>41</v>
      </c>
      <c r="C12" s="64" t="s">
        <v>149</v>
      </c>
      <c r="D12" s="66">
        <v>730549</v>
      </c>
      <c r="E12" s="66"/>
      <c r="F12" s="66">
        <v>31400</v>
      </c>
      <c r="G12" s="67"/>
      <c r="H12" s="67"/>
      <c r="I12" s="67">
        <v>79540</v>
      </c>
      <c r="J12" s="67"/>
      <c r="K12" s="67"/>
      <c r="L12" s="67"/>
      <c r="M12" s="67"/>
      <c r="N12" s="65">
        <f t="shared" si="0"/>
        <v>841489</v>
      </c>
    </row>
    <row r="13" spans="1:14" s="63" customFormat="1" ht="25.5" customHeight="1">
      <c r="A13" s="62"/>
      <c r="B13" s="62" t="s">
        <v>42</v>
      </c>
      <c r="C13" s="64" t="s">
        <v>149</v>
      </c>
      <c r="D13" s="66">
        <v>758562.38</v>
      </c>
      <c r="E13" s="66">
        <v>154780</v>
      </c>
      <c r="F13" s="66">
        <v>581538</v>
      </c>
      <c r="G13" s="67">
        <v>54600</v>
      </c>
      <c r="H13" s="67">
        <v>112734</v>
      </c>
      <c r="I13" s="67">
        <v>77100</v>
      </c>
      <c r="J13" s="67"/>
      <c r="K13" s="67">
        <v>78052</v>
      </c>
      <c r="L13" s="67">
        <v>99950</v>
      </c>
      <c r="M13" s="67"/>
      <c r="N13" s="65">
        <f t="shared" si="0"/>
        <v>1917316.38</v>
      </c>
    </row>
    <row r="14" spans="1:14" s="63" customFormat="1" ht="25.5" customHeight="1">
      <c r="A14" s="62"/>
      <c r="B14" s="62"/>
      <c r="C14" s="64" t="s">
        <v>191</v>
      </c>
      <c r="D14" s="66"/>
      <c r="E14" s="66"/>
      <c r="F14" s="66"/>
      <c r="G14" s="67"/>
      <c r="H14" s="67"/>
      <c r="I14" s="67"/>
      <c r="J14" s="67"/>
      <c r="K14" s="67"/>
      <c r="L14" s="67"/>
      <c r="M14" s="67"/>
      <c r="N14" s="65">
        <f t="shared" si="0"/>
        <v>0</v>
      </c>
    </row>
    <row r="15" spans="1:14" s="63" customFormat="1" ht="25.5" customHeight="1">
      <c r="A15" s="62"/>
      <c r="B15" s="62" t="s">
        <v>43</v>
      </c>
      <c r="C15" s="64" t="s">
        <v>149</v>
      </c>
      <c r="D15" s="66">
        <v>378469.85</v>
      </c>
      <c r="E15" s="66"/>
      <c r="F15" s="66">
        <v>791085.1</v>
      </c>
      <c r="G15" s="67">
        <v>180292.3</v>
      </c>
      <c r="H15" s="67">
        <v>14065</v>
      </c>
      <c r="I15" s="67">
        <v>107622</v>
      </c>
      <c r="J15" s="67"/>
      <c r="K15" s="67"/>
      <c r="L15" s="67">
        <v>30430</v>
      </c>
      <c r="M15" s="67"/>
      <c r="N15" s="65">
        <f t="shared" si="0"/>
        <v>1501964.25</v>
      </c>
    </row>
    <row r="16" spans="1:14" s="63" customFormat="1" ht="25.5" customHeight="1">
      <c r="A16" s="62"/>
      <c r="B16" s="62"/>
      <c r="C16" s="64" t="s">
        <v>191</v>
      </c>
      <c r="D16" s="66"/>
      <c r="E16" s="66"/>
      <c r="F16" s="66">
        <v>136000</v>
      </c>
      <c r="G16" s="67"/>
      <c r="H16" s="67"/>
      <c r="I16" s="67"/>
      <c r="J16" s="67"/>
      <c r="K16" s="67"/>
      <c r="L16" s="67"/>
      <c r="M16" s="67"/>
      <c r="N16" s="65">
        <f t="shared" si="0"/>
        <v>136000</v>
      </c>
    </row>
    <row r="17" spans="1:14" s="63" customFormat="1" ht="25.5" customHeight="1">
      <c r="A17" s="62"/>
      <c r="B17" s="62" t="s">
        <v>44</v>
      </c>
      <c r="C17" s="64" t="s">
        <v>149</v>
      </c>
      <c r="D17" s="66">
        <v>258815.63</v>
      </c>
      <c r="E17" s="66"/>
      <c r="F17" s="66"/>
      <c r="G17" s="67"/>
      <c r="H17" s="67"/>
      <c r="I17" s="67"/>
      <c r="J17" s="67"/>
      <c r="K17" s="67"/>
      <c r="L17" s="67"/>
      <c r="M17" s="67"/>
      <c r="N17" s="65">
        <f t="shared" si="0"/>
        <v>258815.63</v>
      </c>
    </row>
    <row r="18" spans="1:14" s="63" customFormat="1" ht="25.5" customHeight="1">
      <c r="A18" s="62" t="s">
        <v>98</v>
      </c>
      <c r="B18" s="62" t="s">
        <v>45</v>
      </c>
      <c r="C18" s="64" t="s">
        <v>149</v>
      </c>
      <c r="D18" s="66">
        <v>298430</v>
      </c>
      <c r="E18" s="66">
        <v>49808</v>
      </c>
      <c r="F18" s="66">
        <v>26900</v>
      </c>
      <c r="G18" s="67">
        <v>59000</v>
      </c>
      <c r="H18" s="67"/>
      <c r="I18" s="67"/>
      <c r="J18" s="67"/>
      <c r="K18" s="67"/>
      <c r="L18" s="67">
        <v>8500</v>
      </c>
      <c r="M18" s="67"/>
      <c r="N18" s="65">
        <f t="shared" si="0"/>
        <v>442638</v>
      </c>
    </row>
    <row r="19" spans="1:14" s="63" customFormat="1" ht="25.5" customHeight="1">
      <c r="A19" s="62"/>
      <c r="B19" s="62" t="s">
        <v>46</v>
      </c>
      <c r="C19" s="64" t="s">
        <v>149</v>
      </c>
      <c r="D19" s="66">
        <v>93100</v>
      </c>
      <c r="E19" s="66"/>
      <c r="F19" s="66">
        <v>187690</v>
      </c>
      <c r="G19" s="67"/>
      <c r="H19" s="67"/>
      <c r="I19" s="67">
        <v>3043900</v>
      </c>
      <c r="J19" s="67"/>
      <c r="K19" s="67"/>
      <c r="L19" s="67">
        <v>50000</v>
      </c>
      <c r="M19" s="67"/>
      <c r="N19" s="65">
        <f t="shared" si="0"/>
        <v>3374690</v>
      </c>
    </row>
    <row r="20" spans="1:14" s="63" customFormat="1" ht="25.5" customHeight="1">
      <c r="A20" s="62"/>
      <c r="B20" s="62"/>
      <c r="C20" s="64" t="s">
        <v>191</v>
      </c>
      <c r="D20" s="66"/>
      <c r="E20" s="66"/>
      <c r="F20" s="66"/>
      <c r="G20" s="67"/>
      <c r="H20" s="67"/>
      <c r="I20" s="67">
        <v>1017000</v>
      </c>
      <c r="J20" s="67"/>
      <c r="K20" s="67"/>
      <c r="L20" s="67">
        <v>1030000</v>
      </c>
      <c r="M20" s="67"/>
      <c r="N20" s="65">
        <f t="shared" si="0"/>
        <v>2047000</v>
      </c>
    </row>
    <row r="21" spans="1:14" s="63" customFormat="1" ht="25.5" customHeight="1">
      <c r="A21" s="62" t="s">
        <v>99</v>
      </c>
      <c r="B21" s="62" t="s">
        <v>97</v>
      </c>
      <c r="C21" s="64" t="s">
        <v>149</v>
      </c>
      <c r="D21" s="66">
        <v>15000</v>
      </c>
      <c r="E21" s="66"/>
      <c r="F21" s="66" t="s">
        <v>189</v>
      </c>
      <c r="G21" s="67"/>
      <c r="H21" s="67"/>
      <c r="I21" s="67"/>
      <c r="J21" s="67"/>
      <c r="K21" s="67"/>
      <c r="L21" s="67"/>
      <c r="M21" s="67"/>
      <c r="N21" s="65">
        <f t="shared" si="0"/>
        <v>15000</v>
      </c>
    </row>
    <row r="22" spans="1:14" s="63" customFormat="1" ht="25.5" customHeight="1">
      <c r="A22" s="62" t="s">
        <v>100</v>
      </c>
      <c r="B22" s="62" t="s">
        <v>47</v>
      </c>
      <c r="C22" s="64" t="s">
        <v>149</v>
      </c>
      <c r="D22" s="66">
        <v>5000</v>
      </c>
      <c r="E22" s="66"/>
      <c r="F22" s="66">
        <v>1254000</v>
      </c>
      <c r="G22" s="67">
        <v>60000</v>
      </c>
      <c r="H22" s="67"/>
      <c r="I22" s="67">
        <v>349323.97</v>
      </c>
      <c r="J22" s="67">
        <v>15000</v>
      </c>
      <c r="K22" s="67">
        <v>25000</v>
      </c>
      <c r="L22" s="67"/>
      <c r="M22" s="67"/>
      <c r="N22" s="65">
        <f t="shared" si="0"/>
        <v>1708323.97</v>
      </c>
    </row>
    <row r="23" spans="1:14" s="61" customFormat="1" ht="25.5" customHeight="1">
      <c r="A23" s="317" t="s">
        <v>48</v>
      </c>
      <c r="B23" s="317"/>
      <c r="C23" s="317"/>
      <c r="D23" s="71">
        <f>SUM(D7:D22)</f>
        <v>8114158.859999999</v>
      </c>
      <c r="E23" s="71">
        <f aca="true" t="shared" si="1" ref="E23:N23">SUM(E7:E22)</f>
        <v>495468</v>
      </c>
      <c r="F23" s="71">
        <f t="shared" si="1"/>
        <v>4103558.1</v>
      </c>
      <c r="G23" s="71">
        <f t="shared" si="1"/>
        <v>353892.3</v>
      </c>
      <c r="H23" s="71">
        <f t="shared" si="1"/>
        <v>714019</v>
      </c>
      <c r="I23" s="71">
        <f t="shared" si="1"/>
        <v>5552607.97</v>
      </c>
      <c r="J23" s="71">
        <f t="shared" si="1"/>
        <v>15000</v>
      </c>
      <c r="K23" s="71">
        <f t="shared" si="1"/>
        <v>103052</v>
      </c>
      <c r="L23" s="71">
        <f t="shared" si="1"/>
        <v>1218880</v>
      </c>
      <c r="M23" s="71">
        <f t="shared" si="1"/>
        <v>6387434</v>
      </c>
      <c r="N23" s="71">
        <f t="shared" si="1"/>
        <v>27058070.229999997</v>
      </c>
    </row>
  </sheetData>
  <mergeCells count="21">
    <mergeCell ref="A23:C23"/>
    <mergeCell ref="D5:D6"/>
    <mergeCell ref="A4:A6"/>
    <mergeCell ref="B4:B6"/>
    <mergeCell ref="C4:C6"/>
    <mergeCell ref="A7:A8"/>
    <mergeCell ref="B7:B8"/>
    <mergeCell ref="G5:G6"/>
    <mergeCell ref="H5:H6"/>
    <mergeCell ref="I5:I6"/>
    <mergeCell ref="F5:F6"/>
    <mergeCell ref="M5:M6"/>
    <mergeCell ref="N5:N6"/>
    <mergeCell ref="D4:N4"/>
    <mergeCell ref="A1:N1"/>
    <mergeCell ref="A2:N2"/>
    <mergeCell ref="A3:N3"/>
    <mergeCell ref="K5:K6"/>
    <mergeCell ref="L5:L6"/>
    <mergeCell ref="J5:J6"/>
    <mergeCell ref="E5:E6"/>
  </mergeCells>
  <printOptions/>
  <pageMargins left="0.59" right="0.2" top="0.19" bottom="0.19" header="0.26" footer="0.2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D21" sqref="D21"/>
    </sheetView>
  </sheetViews>
  <sheetFormatPr defaultColWidth="9.140625" defaultRowHeight="12.75"/>
  <cols>
    <col min="1" max="1" width="9.28125" style="16" customWidth="1"/>
    <col min="2" max="2" width="18.140625" style="16" customWidth="1"/>
    <col min="3" max="3" width="8.57421875" style="16" customWidth="1"/>
    <col min="4" max="4" width="8.00390625" style="16" customWidth="1"/>
    <col min="5" max="5" width="8.8515625" style="16" customWidth="1"/>
    <col min="6" max="6" width="8.28125" style="16" customWidth="1"/>
    <col min="7" max="7" width="7.421875" style="17" customWidth="1"/>
    <col min="8" max="8" width="8.140625" style="17" customWidth="1"/>
    <col min="9" max="9" width="7.421875" style="17" customWidth="1"/>
    <col min="10" max="10" width="8.57421875" style="17" customWidth="1"/>
    <col min="11" max="11" width="9.57421875" style="17" customWidth="1"/>
    <col min="12" max="12" width="7.421875" style="17" customWidth="1"/>
    <col min="13" max="13" width="8.421875" style="17" customWidth="1"/>
    <col min="14" max="16" width="7.421875" style="17" customWidth="1"/>
    <col min="17" max="16384" width="9.140625" style="17" customWidth="1"/>
  </cols>
  <sheetData>
    <row r="1" spans="1:16" ht="21.75">
      <c r="A1" s="271" t="s">
        <v>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21.75">
      <c r="A2" s="271" t="s">
        <v>136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21.75">
      <c r="A3" s="316" t="s">
        <v>90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6" s="21" customFormat="1" ht="21.75">
      <c r="A4" s="322" t="s">
        <v>89</v>
      </c>
      <c r="B4" s="322" t="s">
        <v>49</v>
      </c>
      <c r="C4" s="322" t="s">
        <v>70</v>
      </c>
      <c r="D4" s="324" t="s">
        <v>71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6"/>
    </row>
    <row r="5" spans="1:16" s="21" customFormat="1" ht="37.5" customHeight="1">
      <c r="A5" s="323"/>
      <c r="B5" s="323"/>
      <c r="C5" s="323"/>
      <c r="D5" s="322" t="s">
        <v>125</v>
      </c>
      <c r="E5" s="322" t="s">
        <v>126</v>
      </c>
      <c r="F5" s="322" t="s">
        <v>127</v>
      </c>
      <c r="G5" s="322" t="s">
        <v>128</v>
      </c>
      <c r="H5" s="322" t="s">
        <v>129</v>
      </c>
      <c r="I5" s="322" t="s">
        <v>130</v>
      </c>
      <c r="J5" s="322" t="s">
        <v>131</v>
      </c>
      <c r="K5" s="322" t="s">
        <v>132</v>
      </c>
      <c r="L5" s="322" t="s">
        <v>133</v>
      </c>
      <c r="M5" s="322" t="s">
        <v>134</v>
      </c>
      <c r="N5" s="322" t="s">
        <v>135</v>
      </c>
      <c r="O5" s="322" t="s">
        <v>40</v>
      </c>
      <c r="P5" s="322" t="s">
        <v>48</v>
      </c>
    </row>
    <row r="6" spans="1:16" s="21" customFormat="1" ht="39" customHeight="1">
      <c r="A6" s="323"/>
      <c r="B6" s="323"/>
      <c r="C6" s="323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</row>
    <row r="7" spans="1:16" ht="21.75">
      <c r="A7" s="18" t="s">
        <v>98</v>
      </c>
      <c r="B7" s="18" t="s">
        <v>46</v>
      </c>
      <c r="C7" s="19" t="s">
        <v>23</v>
      </c>
      <c r="D7" s="19"/>
      <c r="E7" s="19"/>
      <c r="F7" s="19"/>
      <c r="G7" s="20"/>
      <c r="H7" s="20"/>
      <c r="I7" s="20"/>
      <c r="J7" s="20"/>
      <c r="K7" s="20"/>
      <c r="L7" s="20"/>
      <c r="M7" s="68">
        <v>500000</v>
      </c>
      <c r="N7" s="20"/>
      <c r="O7" s="20"/>
      <c r="P7" s="68">
        <v>500000</v>
      </c>
    </row>
    <row r="8" spans="1:16" s="21" customFormat="1" ht="21.75">
      <c r="A8" s="321" t="s">
        <v>48</v>
      </c>
      <c r="B8" s="321"/>
      <c r="C8" s="321"/>
      <c r="D8" s="69">
        <f>SUM(D7:D8)</f>
        <v>0</v>
      </c>
      <c r="E8" s="69">
        <f aca="true" t="shared" si="0" ref="E8:O8">SUM(E7:E8)</f>
        <v>0</v>
      </c>
      <c r="F8" s="69">
        <f t="shared" si="0"/>
        <v>0</v>
      </c>
      <c r="G8" s="69">
        <f t="shared" si="0"/>
        <v>0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  <c r="M8" s="70">
        <f>SUM(M7)</f>
        <v>500000</v>
      </c>
      <c r="N8" s="69">
        <f t="shared" si="0"/>
        <v>0</v>
      </c>
      <c r="O8" s="69">
        <f t="shared" si="0"/>
        <v>0</v>
      </c>
      <c r="P8" s="70">
        <f>SUM(P7)</f>
        <v>500000</v>
      </c>
    </row>
  </sheetData>
  <mergeCells count="21">
    <mergeCell ref="O5:O6"/>
    <mergeCell ref="P5:P6"/>
    <mergeCell ref="D4:P4"/>
    <mergeCell ref="A1:P1"/>
    <mergeCell ref="A2:P2"/>
    <mergeCell ref="A3:P3"/>
    <mergeCell ref="K5:K6"/>
    <mergeCell ref="L5:L6"/>
    <mergeCell ref="M5:M6"/>
    <mergeCell ref="N5:N6"/>
    <mergeCell ref="J5:J6"/>
    <mergeCell ref="E5:E6"/>
    <mergeCell ref="G5:G6"/>
    <mergeCell ref="H5:H6"/>
    <mergeCell ref="I5:I6"/>
    <mergeCell ref="F5:F6"/>
    <mergeCell ref="A8:C8"/>
    <mergeCell ref="D5:D6"/>
    <mergeCell ref="A4:A6"/>
    <mergeCell ref="B4:B6"/>
    <mergeCell ref="C4:C6"/>
  </mergeCells>
  <printOptions/>
  <pageMargins left="0.45" right="0.2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0">
      <selection activeCell="E15" sqref="E15"/>
    </sheetView>
  </sheetViews>
  <sheetFormatPr defaultColWidth="9.140625" defaultRowHeight="12.75"/>
  <cols>
    <col min="1" max="1" width="23.00390625" style="86" customWidth="1"/>
    <col min="2" max="2" width="8.8515625" style="86" customWidth="1"/>
    <col min="3" max="3" width="9.28125" style="86" customWidth="1"/>
    <col min="4" max="4" width="8.140625" style="86" customWidth="1"/>
    <col min="5" max="6" width="8.00390625" style="86" customWidth="1"/>
    <col min="7" max="7" width="7.8515625" style="86" customWidth="1"/>
    <col min="8" max="8" width="6.8515625" style="86" customWidth="1"/>
    <col min="9" max="9" width="5.8515625" style="87" customWidth="1"/>
    <col min="10" max="10" width="6.28125" style="87" customWidth="1"/>
    <col min="11" max="11" width="7.421875" style="87" customWidth="1"/>
    <col min="12" max="12" width="7.7109375" style="87" customWidth="1"/>
    <col min="13" max="13" width="8.8515625" style="87" customWidth="1"/>
    <col min="14" max="14" width="6.57421875" style="87" customWidth="1"/>
    <col min="15" max="15" width="7.7109375" style="87" customWidth="1"/>
    <col min="16" max="16" width="8.421875" style="87" customWidth="1"/>
    <col min="17" max="16384" width="9.140625" style="87" customWidth="1"/>
  </cols>
  <sheetData>
    <row r="1" spans="1:16" ht="24">
      <c r="A1" s="274" t="s">
        <v>138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24">
      <c r="A2" s="274" t="s">
        <v>139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24">
      <c r="A3" s="331" t="s">
        <v>90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ht="14.25">
      <c r="A4" s="327" t="s">
        <v>49</v>
      </c>
      <c r="B4" s="327" t="s">
        <v>50</v>
      </c>
      <c r="C4" s="327" t="s">
        <v>193</v>
      </c>
      <c r="D4" s="327" t="s">
        <v>192</v>
      </c>
      <c r="E4" s="332" t="s">
        <v>195</v>
      </c>
      <c r="F4" s="328" t="s">
        <v>71</v>
      </c>
      <c r="G4" s="329"/>
      <c r="H4" s="329"/>
      <c r="I4" s="329"/>
      <c r="J4" s="329"/>
      <c r="K4" s="329"/>
      <c r="L4" s="329"/>
      <c r="M4" s="329"/>
      <c r="N4" s="329"/>
      <c r="O4" s="329"/>
      <c r="P4" s="330"/>
    </row>
    <row r="5" spans="1:16" ht="37.5" customHeight="1">
      <c r="A5" s="327"/>
      <c r="B5" s="327"/>
      <c r="C5" s="327"/>
      <c r="D5" s="327"/>
      <c r="E5" s="333"/>
      <c r="F5" s="327" t="s">
        <v>125</v>
      </c>
      <c r="G5" s="327" t="s">
        <v>126</v>
      </c>
      <c r="H5" s="327" t="s">
        <v>127</v>
      </c>
      <c r="I5" s="327" t="s">
        <v>128</v>
      </c>
      <c r="J5" s="327" t="s">
        <v>129</v>
      </c>
      <c r="K5" s="327" t="s">
        <v>130</v>
      </c>
      <c r="L5" s="327" t="s">
        <v>131</v>
      </c>
      <c r="M5" s="327" t="s">
        <v>132</v>
      </c>
      <c r="N5" s="327" t="s">
        <v>194</v>
      </c>
      <c r="O5" s="327" t="s">
        <v>40</v>
      </c>
      <c r="P5" s="327" t="s">
        <v>48</v>
      </c>
    </row>
    <row r="6" spans="1:16" ht="22.5" customHeight="1">
      <c r="A6" s="327"/>
      <c r="B6" s="327"/>
      <c r="C6" s="327"/>
      <c r="D6" s="327"/>
      <c r="E6" s="334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</row>
    <row r="7" spans="1:16" s="90" customFormat="1" ht="20.25" customHeight="1">
      <c r="A7" s="88" t="s">
        <v>40</v>
      </c>
      <c r="B7" s="89">
        <v>636500</v>
      </c>
      <c r="C7" s="72">
        <v>393199</v>
      </c>
      <c r="D7" s="72">
        <v>5994235</v>
      </c>
      <c r="E7" s="72">
        <f>SUM(C7:D7)</f>
        <v>6387434</v>
      </c>
      <c r="F7" s="72">
        <v>0</v>
      </c>
      <c r="G7" s="72"/>
      <c r="H7" s="72"/>
      <c r="I7" s="72"/>
      <c r="J7" s="72"/>
      <c r="K7" s="72"/>
      <c r="L7" s="72"/>
      <c r="M7" s="72"/>
      <c r="N7" s="72"/>
      <c r="O7" s="72">
        <v>6387434</v>
      </c>
      <c r="P7" s="72">
        <f>SUM(F7:O7)</f>
        <v>6387434</v>
      </c>
    </row>
    <row r="8" spans="1:16" ht="14.25">
      <c r="A8" s="91" t="s">
        <v>95</v>
      </c>
      <c r="B8" s="92">
        <v>2228800</v>
      </c>
      <c r="C8" s="73">
        <v>2225520</v>
      </c>
      <c r="D8" s="73"/>
      <c r="E8" s="107">
        <f aca="true" t="shared" si="0" ref="E8:E17">SUM(C8:D8)</f>
        <v>2225520</v>
      </c>
      <c r="F8" s="73">
        <v>2225520</v>
      </c>
      <c r="G8" s="73"/>
      <c r="H8" s="73"/>
      <c r="I8" s="73"/>
      <c r="J8" s="73"/>
      <c r="K8" s="73"/>
      <c r="L8" s="73"/>
      <c r="M8" s="73"/>
      <c r="N8" s="73"/>
      <c r="O8" s="73"/>
      <c r="P8" s="107">
        <f aca="true" t="shared" si="1" ref="P8:P17">SUM(F8:O8)</f>
        <v>2225520</v>
      </c>
    </row>
    <row r="9" spans="1:16" ht="14.25">
      <c r="A9" s="93" t="s">
        <v>60</v>
      </c>
      <c r="B9" s="94">
        <v>6783200</v>
      </c>
      <c r="C9" s="74">
        <v>5803714</v>
      </c>
      <c r="D9" s="74">
        <v>398165</v>
      </c>
      <c r="E9" s="107">
        <f t="shared" si="0"/>
        <v>6201879</v>
      </c>
      <c r="F9" s="74">
        <v>3350712</v>
      </c>
      <c r="G9" s="74">
        <v>290880</v>
      </c>
      <c r="H9" s="74">
        <v>1094945</v>
      </c>
      <c r="I9" s="74"/>
      <c r="J9" s="74">
        <v>587220</v>
      </c>
      <c r="K9" s="74">
        <v>878122</v>
      </c>
      <c r="L9" s="74"/>
      <c r="M9" s="74"/>
      <c r="N9" s="74"/>
      <c r="O9" s="74"/>
      <c r="P9" s="107">
        <f t="shared" si="1"/>
        <v>6201879</v>
      </c>
    </row>
    <row r="10" spans="1:16" ht="14.25">
      <c r="A10" s="93" t="s">
        <v>41</v>
      </c>
      <c r="B10" s="94">
        <v>948600</v>
      </c>
      <c r="C10" s="74">
        <v>841489</v>
      </c>
      <c r="D10" s="74"/>
      <c r="E10" s="107">
        <f t="shared" si="0"/>
        <v>841489</v>
      </c>
      <c r="F10" s="74">
        <v>730549</v>
      </c>
      <c r="G10" s="74"/>
      <c r="H10" s="74">
        <v>31400</v>
      </c>
      <c r="I10" s="74"/>
      <c r="J10" s="74"/>
      <c r="K10" s="74">
        <v>79540</v>
      </c>
      <c r="L10" s="74"/>
      <c r="M10" s="74"/>
      <c r="N10" s="74"/>
      <c r="O10" s="74"/>
      <c r="P10" s="107">
        <f t="shared" si="1"/>
        <v>841489</v>
      </c>
    </row>
    <row r="11" spans="1:16" ht="14.25">
      <c r="A11" s="93" t="s">
        <v>42</v>
      </c>
      <c r="B11" s="94">
        <v>2894500</v>
      </c>
      <c r="C11" s="74">
        <v>1917316.38</v>
      </c>
      <c r="D11" s="74"/>
      <c r="E11" s="107">
        <f t="shared" si="0"/>
        <v>1917316.38</v>
      </c>
      <c r="F11" s="74">
        <v>758562.38</v>
      </c>
      <c r="G11" s="74">
        <v>154780</v>
      </c>
      <c r="H11" s="74">
        <v>581538</v>
      </c>
      <c r="I11" s="74">
        <v>54600</v>
      </c>
      <c r="J11" s="74">
        <v>112734</v>
      </c>
      <c r="K11" s="74">
        <v>77100</v>
      </c>
      <c r="L11" s="74"/>
      <c r="M11" s="74">
        <v>78052</v>
      </c>
      <c r="N11" s="74">
        <v>99950</v>
      </c>
      <c r="O11" s="74"/>
      <c r="P11" s="107">
        <f t="shared" si="1"/>
        <v>1917316.38</v>
      </c>
    </row>
    <row r="12" spans="1:16" ht="14.25">
      <c r="A12" s="93" t="s">
        <v>43</v>
      </c>
      <c r="B12" s="94">
        <v>2018800</v>
      </c>
      <c r="C12" s="74">
        <v>1501964.25</v>
      </c>
      <c r="D12" s="74">
        <v>136000</v>
      </c>
      <c r="E12" s="107">
        <f t="shared" si="0"/>
        <v>1637964.25</v>
      </c>
      <c r="F12" s="74">
        <v>378469.85</v>
      </c>
      <c r="G12" s="74"/>
      <c r="H12" s="74">
        <v>927085.1</v>
      </c>
      <c r="I12" s="74">
        <v>180292.3</v>
      </c>
      <c r="J12" s="74">
        <v>14065</v>
      </c>
      <c r="K12" s="74">
        <v>107622</v>
      </c>
      <c r="L12" s="74"/>
      <c r="M12" s="74"/>
      <c r="N12" s="74">
        <v>30430</v>
      </c>
      <c r="O12" s="74"/>
      <c r="P12" s="107">
        <f t="shared" si="1"/>
        <v>1637964.25</v>
      </c>
    </row>
    <row r="13" spans="1:16" ht="14.25">
      <c r="A13" s="93" t="s">
        <v>44</v>
      </c>
      <c r="B13" s="94">
        <v>285000</v>
      </c>
      <c r="C13" s="74">
        <v>258815.63</v>
      </c>
      <c r="D13" s="74"/>
      <c r="E13" s="107">
        <f t="shared" si="0"/>
        <v>258815.63</v>
      </c>
      <c r="F13" s="74">
        <v>258815.63</v>
      </c>
      <c r="G13" s="74"/>
      <c r="H13" s="74"/>
      <c r="I13" s="74"/>
      <c r="J13" s="74"/>
      <c r="K13" s="74"/>
      <c r="L13" s="74"/>
      <c r="M13" s="74"/>
      <c r="N13" s="74"/>
      <c r="O13" s="74"/>
      <c r="P13" s="107">
        <f t="shared" si="1"/>
        <v>258815.63</v>
      </c>
    </row>
    <row r="14" spans="1:16" ht="14.25">
      <c r="A14" s="93" t="s">
        <v>45</v>
      </c>
      <c r="B14" s="94">
        <v>557000</v>
      </c>
      <c r="C14" s="74">
        <v>442638</v>
      </c>
      <c r="D14" s="74"/>
      <c r="E14" s="107">
        <f t="shared" si="0"/>
        <v>442638</v>
      </c>
      <c r="F14" s="74">
        <v>298430</v>
      </c>
      <c r="G14" s="74">
        <v>49808</v>
      </c>
      <c r="H14" s="74">
        <v>26900</v>
      </c>
      <c r="I14" s="74">
        <v>59000</v>
      </c>
      <c r="J14" s="74"/>
      <c r="K14" s="74"/>
      <c r="L14" s="74"/>
      <c r="M14" s="74"/>
      <c r="N14" s="74">
        <v>8500</v>
      </c>
      <c r="O14" s="74"/>
      <c r="P14" s="107">
        <f t="shared" si="1"/>
        <v>442638</v>
      </c>
    </row>
    <row r="15" spans="1:16" ht="14.25">
      <c r="A15" s="93" t="s">
        <v>46</v>
      </c>
      <c r="B15" s="94">
        <v>3757100</v>
      </c>
      <c r="C15" s="74">
        <v>3374690</v>
      </c>
      <c r="D15" s="74">
        <v>2047000</v>
      </c>
      <c r="E15" s="107">
        <f t="shared" si="0"/>
        <v>5421690</v>
      </c>
      <c r="F15" s="74">
        <v>93100</v>
      </c>
      <c r="G15" s="74"/>
      <c r="H15" s="74">
        <v>187690</v>
      </c>
      <c r="I15" s="74"/>
      <c r="J15" s="74"/>
      <c r="K15" s="74">
        <v>4060900</v>
      </c>
      <c r="L15" s="74"/>
      <c r="M15" s="74"/>
      <c r="N15" s="74">
        <v>1530000</v>
      </c>
      <c r="O15" s="74"/>
      <c r="P15" s="107">
        <f t="shared" si="1"/>
        <v>5871690</v>
      </c>
    </row>
    <row r="16" spans="1:16" ht="14.25">
      <c r="A16" s="93" t="s">
        <v>97</v>
      </c>
      <c r="B16" s="94">
        <v>15000</v>
      </c>
      <c r="C16" s="74">
        <v>15000</v>
      </c>
      <c r="D16" s="74"/>
      <c r="E16" s="107">
        <f t="shared" si="0"/>
        <v>15000</v>
      </c>
      <c r="F16" s="74">
        <v>15000</v>
      </c>
      <c r="G16" s="74"/>
      <c r="H16" s="74"/>
      <c r="I16" s="74"/>
      <c r="J16" s="74"/>
      <c r="K16" s="74"/>
      <c r="L16" s="74"/>
      <c r="M16" s="74"/>
      <c r="N16" s="74"/>
      <c r="O16" s="74"/>
      <c r="P16" s="107">
        <f t="shared" si="1"/>
        <v>15000</v>
      </c>
    </row>
    <row r="17" spans="1:16" ht="14.25">
      <c r="A17" s="95" t="s">
        <v>47</v>
      </c>
      <c r="B17" s="96">
        <v>1875500</v>
      </c>
      <c r="C17" s="75">
        <v>1708323.97</v>
      </c>
      <c r="D17" s="75"/>
      <c r="E17" s="108">
        <f t="shared" si="0"/>
        <v>1708323.97</v>
      </c>
      <c r="F17" s="75">
        <v>5000</v>
      </c>
      <c r="G17" s="75"/>
      <c r="H17" s="75">
        <v>1254000</v>
      </c>
      <c r="I17" s="75">
        <v>60000</v>
      </c>
      <c r="J17" s="75"/>
      <c r="K17" s="75">
        <v>349323.97</v>
      </c>
      <c r="L17" s="75">
        <v>15000</v>
      </c>
      <c r="M17" s="75">
        <v>25000</v>
      </c>
      <c r="N17" s="75"/>
      <c r="O17" s="75"/>
      <c r="P17" s="108">
        <f t="shared" si="1"/>
        <v>1708323.97</v>
      </c>
    </row>
    <row r="18" spans="1:16" ht="14.25">
      <c r="A18" s="97" t="s">
        <v>51</v>
      </c>
      <c r="B18" s="98">
        <f>SUM(B7:B17)</f>
        <v>22000000</v>
      </c>
      <c r="C18" s="76">
        <f>SUM(C7:C17)</f>
        <v>18482670.23</v>
      </c>
      <c r="D18" s="76">
        <f>SUM(D7:D17)</f>
        <v>8575400</v>
      </c>
      <c r="E18" s="76">
        <f>SUM(E7:E17)</f>
        <v>27058070.229999997</v>
      </c>
      <c r="F18" s="76">
        <f>SUM(F7:F17)</f>
        <v>8114158.859999999</v>
      </c>
      <c r="G18" s="76">
        <f aca="true" t="shared" si="2" ref="G18:P18">SUM(G7:G17)</f>
        <v>495468</v>
      </c>
      <c r="H18" s="76">
        <f t="shared" si="2"/>
        <v>4103558.1</v>
      </c>
      <c r="I18" s="76">
        <f t="shared" si="2"/>
        <v>353892.3</v>
      </c>
      <c r="J18" s="76">
        <f t="shared" si="2"/>
        <v>714019</v>
      </c>
      <c r="K18" s="76">
        <f t="shared" si="2"/>
        <v>5552607.97</v>
      </c>
      <c r="L18" s="76">
        <f t="shared" si="2"/>
        <v>15000</v>
      </c>
      <c r="M18" s="76">
        <f t="shared" si="2"/>
        <v>103052</v>
      </c>
      <c r="N18" s="76">
        <f t="shared" si="2"/>
        <v>1668880</v>
      </c>
      <c r="O18" s="76">
        <f t="shared" si="2"/>
        <v>6387434</v>
      </c>
      <c r="P18" s="76">
        <f t="shared" si="2"/>
        <v>27508070.229999997</v>
      </c>
    </row>
    <row r="19" spans="1:16" ht="14.25">
      <c r="A19" s="91" t="s">
        <v>53</v>
      </c>
      <c r="B19" s="99"/>
      <c r="C19" s="77"/>
      <c r="D19" s="77"/>
      <c r="E19" s="77"/>
      <c r="F19" s="77"/>
      <c r="G19" s="77"/>
      <c r="H19" s="77"/>
      <c r="I19" s="78"/>
      <c r="J19" s="78"/>
      <c r="K19" s="78"/>
      <c r="L19" s="78"/>
      <c r="M19" s="78"/>
      <c r="N19" s="78"/>
      <c r="O19" s="78"/>
      <c r="P19" s="78"/>
    </row>
    <row r="20" spans="1:16" ht="14.25">
      <c r="A20" s="93" t="s">
        <v>55</v>
      </c>
      <c r="B20" s="100">
        <v>53000</v>
      </c>
      <c r="C20" s="83">
        <v>58567.92</v>
      </c>
      <c r="D20" s="79"/>
      <c r="E20" s="83">
        <v>58567.92</v>
      </c>
      <c r="F20" s="83"/>
      <c r="G20" s="79"/>
      <c r="H20" s="79"/>
      <c r="I20" s="80"/>
      <c r="J20" s="80"/>
      <c r="K20" s="80"/>
      <c r="L20" s="80"/>
      <c r="M20" s="80"/>
      <c r="N20" s="80"/>
      <c r="O20" s="80"/>
      <c r="P20" s="80"/>
    </row>
    <row r="21" spans="1:16" ht="14.25">
      <c r="A21" s="93" t="s">
        <v>137</v>
      </c>
      <c r="B21" s="100">
        <v>26600</v>
      </c>
      <c r="C21" s="83">
        <v>15914.8</v>
      </c>
      <c r="D21" s="79"/>
      <c r="E21" s="83">
        <v>15914.8</v>
      </c>
      <c r="F21" s="83"/>
      <c r="G21" s="79"/>
      <c r="H21" s="79"/>
      <c r="I21" s="80"/>
      <c r="J21" s="80"/>
      <c r="K21" s="80"/>
      <c r="L21" s="80"/>
      <c r="M21" s="80"/>
      <c r="N21" s="80"/>
      <c r="O21" s="80"/>
      <c r="P21" s="80"/>
    </row>
    <row r="22" spans="1:16" ht="14.25">
      <c r="A22" s="93" t="s">
        <v>196</v>
      </c>
      <c r="B22" s="100">
        <v>270000</v>
      </c>
      <c r="C22" s="83">
        <v>233857.52</v>
      </c>
      <c r="D22" s="79"/>
      <c r="E22" s="83">
        <v>233857.52</v>
      </c>
      <c r="F22" s="83"/>
      <c r="G22" s="79"/>
      <c r="H22" s="79"/>
      <c r="I22" s="80"/>
      <c r="J22" s="80"/>
      <c r="K22" s="80"/>
      <c r="L22" s="80"/>
      <c r="M22" s="80"/>
      <c r="N22" s="80"/>
      <c r="O22" s="80"/>
      <c r="P22" s="80"/>
    </row>
    <row r="23" spans="1:16" ht="14.25">
      <c r="A23" s="93" t="s">
        <v>54</v>
      </c>
      <c r="B23" s="100">
        <v>160100</v>
      </c>
      <c r="C23" s="83">
        <v>287507</v>
      </c>
      <c r="D23" s="79"/>
      <c r="E23" s="83">
        <v>287507</v>
      </c>
      <c r="F23" s="83"/>
      <c r="G23" s="79"/>
      <c r="H23" s="79"/>
      <c r="I23" s="80"/>
      <c r="J23" s="80"/>
      <c r="K23" s="80"/>
      <c r="L23" s="80"/>
      <c r="M23" s="80"/>
      <c r="N23" s="80"/>
      <c r="O23" s="80"/>
      <c r="P23" s="80"/>
    </row>
    <row r="24" spans="1:16" ht="14.25">
      <c r="A24" s="93" t="s">
        <v>57</v>
      </c>
      <c r="B24" s="100">
        <v>14952300</v>
      </c>
      <c r="C24" s="83">
        <v>13021109.27</v>
      </c>
      <c r="D24" s="79"/>
      <c r="E24" s="83">
        <v>13021109.27</v>
      </c>
      <c r="F24" s="83"/>
      <c r="G24" s="79"/>
      <c r="H24" s="79"/>
      <c r="I24" s="80"/>
      <c r="J24" s="80"/>
      <c r="K24" s="80"/>
      <c r="L24" s="80"/>
      <c r="M24" s="80"/>
      <c r="N24" s="80"/>
      <c r="O24" s="80"/>
      <c r="P24" s="80"/>
    </row>
    <row r="25" spans="1:16" ht="14.25">
      <c r="A25" s="93" t="s">
        <v>59</v>
      </c>
      <c r="B25" s="100">
        <v>6538000</v>
      </c>
      <c r="C25" s="83">
        <v>13492250</v>
      </c>
      <c r="D25" s="79"/>
      <c r="E25" s="83">
        <v>13492250</v>
      </c>
      <c r="F25" s="83"/>
      <c r="G25" s="79"/>
      <c r="H25" s="79"/>
      <c r="I25" s="80"/>
      <c r="J25" s="80"/>
      <c r="K25" s="80"/>
      <c r="L25" s="80"/>
      <c r="M25" s="80"/>
      <c r="N25" s="80"/>
      <c r="O25" s="80"/>
      <c r="P25" s="80"/>
    </row>
    <row r="26" spans="1:16" ht="14.25">
      <c r="A26" s="93" t="s">
        <v>56</v>
      </c>
      <c r="B26" s="100">
        <v>0</v>
      </c>
      <c r="C26" s="83">
        <v>840</v>
      </c>
      <c r="D26" s="79"/>
      <c r="E26" s="83">
        <v>840</v>
      </c>
      <c r="F26" s="83"/>
      <c r="G26" s="79"/>
      <c r="H26" s="79"/>
      <c r="I26" s="80"/>
      <c r="J26" s="80"/>
      <c r="K26" s="80"/>
      <c r="L26" s="80"/>
      <c r="M26" s="80"/>
      <c r="N26" s="80"/>
      <c r="O26" s="80"/>
      <c r="P26" s="80"/>
    </row>
    <row r="27" spans="1:16" ht="14.25">
      <c r="A27" s="95" t="s">
        <v>58</v>
      </c>
      <c r="B27" s="101"/>
      <c r="C27" s="81"/>
      <c r="D27" s="81">
        <v>1057000</v>
      </c>
      <c r="E27" s="84">
        <v>1057000</v>
      </c>
      <c r="F27" s="84"/>
      <c r="G27" s="81"/>
      <c r="H27" s="81"/>
      <c r="I27" s="82"/>
      <c r="J27" s="82"/>
      <c r="K27" s="82"/>
      <c r="L27" s="82"/>
      <c r="M27" s="82"/>
      <c r="N27" s="82"/>
      <c r="O27" s="82"/>
      <c r="P27" s="82"/>
    </row>
    <row r="28" spans="1:16" ht="14.25">
      <c r="A28" s="97" t="s">
        <v>39</v>
      </c>
      <c r="B28" s="102">
        <f>SUM(B20:B27)</f>
        <v>22000000</v>
      </c>
      <c r="C28" s="66">
        <f>SUM(C20:C27)</f>
        <v>27110046.509999998</v>
      </c>
      <c r="D28" s="66">
        <f>SUM(D20:D27)</f>
        <v>1057000</v>
      </c>
      <c r="E28" s="66">
        <f>SUM(E20:E27)</f>
        <v>28167046.509999998</v>
      </c>
      <c r="F28" s="85">
        <f>SUM(F20:F27)</f>
        <v>0</v>
      </c>
      <c r="G28" s="66"/>
      <c r="H28" s="66"/>
      <c r="I28" s="67"/>
      <c r="J28" s="67"/>
      <c r="K28" s="67"/>
      <c r="L28" s="67"/>
      <c r="M28" s="67"/>
      <c r="N28" s="67"/>
      <c r="O28" s="67"/>
      <c r="P28" s="67"/>
    </row>
    <row r="29" spans="1:16" ht="15" thickBot="1">
      <c r="A29" s="86" t="s">
        <v>140</v>
      </c>
      <c r="B29" s="103"/>
      <c r="C29" s="104">
        <f>E28-E18</f>
        <v>1108976.2800000012</v>
      </c>
      <c r="D29" s="105"/>
      <c r="E29" s="105"/>
      <c r="F29" s="103"/>
      <c r="G29" s="103"/>
      <c r="H29" s="103"/>
      <c r="I29" s="106"/>
      <c r="J29" s="106"/>
      <c r="K29" s="106"/>
      <c r="L29" s="106"/>
      <c r="M29" s="106"/>
      <c r="N29" s="106"/>
      <c r="O29" s="106"/>
      <c r="P29" s="106"/>
    </row>
    <row r="30" ht="15" thickTop="1"/>
  </sheetData>
  <mergeCells count="20">
    <mergeCell ref="F5:F6"/>
    <mergeCell ref="A4:A6"/>
    <mergeCell ref="B4:B6"/>
    <mergeCell ref="C4:C6"/>
    <mergeCell ref="D4:D6"/>
    <mergeCell ref="E4:E6"/>
    <mergeCell ref="I5:I6"/>
    <mergeCell ref="J5:J6"/>
    <mergeCell ref="K5:K6"/>
    <mergeCell ref="H5:H6"/>
    <mergeCell ref="O5:O6"/>
    <mergeCell ref="P5:P6"/>
    <mergeCell ref="F4:P4"/>
    <mergeCell ref="A1:P1"/>
    <mergeCell ref="A2:P2"/>
    <mergeCell ref="A3:P3"/>
    <mergeCell ref="M5:M6"/>
    <mergeCell ref="N5:N6"/>
    <mergeCell ref="L5:L6"/>
    <mergeCell ref="G5:G6"/>
  </mergeCells>
  <printOptions/>
  <pageMargins left="0.56" right="0.2" top="0.19" bottom="0.2" header="0.38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O17" sqref="O17"/>
    </sheetView>
  </sheetViews>
  <sheetFormatPr defaultColWidth="9.140625" defaultRowHeight="12.75"/>
  <cols>
    <col min="1" max="1" width="23.7109375" style="86" customWidth="1"/>
    <col min="2" max="2" width="8.00390625" style="86" customWidth="1"/>
    <col min="3" max="3" width="8.28125" style="86" customWidth="1"/>
    <col min="4" max="4" width="7.421875" style="86" customWidth="1"/>
    <col min="5" max="5" width="6.8515625" style="86" customWidth="1"/>
    <col min="6" max="6" width="7.421875" style="86" customWidth="1"/>
    <col min="7" max="7" width="8.00390625" style="86" customWidth="1"/>
    <col min="8" max="8" width="7.57421875" style="86" customWidth="1"/>
    <col min="9" max="9" width="8.28125" style="86" customWidth="1"/>
    <col min="10" max="10" width="7.421875" style="87" customWidth="1"/>
    <col min="11" max="11" width="6.28125" style="87" customWidth="1"/>
    <col min="12" max="12" width="7.421875" style="87" customWidth="1"/>
    <col min="13" max="13" width="6.57421875" style="87" customWidth="1"/>
    <col min="14" max="14" width="7.421875" style="87" customWidth="1"/>
    <col min="15" max="16" width="7.57421875" style="87" customWidth="1"/>
    <col min="17" max="17" width="7.421875" style="87" customWidth="1"/>
    <col min="18" max="16384" width="9.140625" style="87" customWidth="1"/>
  </cols>
  <sheetData>
    <row r="1" spans="1:17" ht="14.25">
      <c r="A1" s="340" t="s">
        <v>138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4.25">
      <c r="A2" s="340" t="s">
        <v>141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17" ht="14.25">
      <c r="A3" s="341" t="s">
        <v>90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s="110" customFormat="1" ht="19.5" customHeight="1">
      <c r="A4" s="335" t="s">
        <v>49</v>
      </c>
      <c r="B4" s="327" t="s">
        <v>50</v>
      </c>
      <c r="C4" s="327" t="s">
        <v>193</v>
      </c>
      <c r="D4" s="327" t="s">
        <v>192</v>
      </c>
      <c r="E4" s="327" t="s">
        <v>197</v>
      </c>
      <c r="F4" s="332" t="s">
        <v>195</v>
      </c>
      <c r="G4" s="337" t="s">
        <v>71</v>
      </c>
      <c r="H4" s="338"/>
      <c r="I4" s="338"/>
      <c r="J4" s="338"/>
      <c r="K4" s="338"/>
      <c r="L4" s="338"/>
      <c r="M4" s="338"/>
      <c r="N4" s="338"/>
      <c r="O4" s="338"/>
      <c r="P4" s="338"/>
      <c r="Q4" s="339"/>
    </row>
    <row r="5" spans="1:17" s="110" customFormat="1" ht="37.5" customHeight="1">
      <c r="A5" s="336"/>
      <c r="B5" s="327"/>
      <c r="C5" s="327"/>
      <c r="D5" s="327"/>
      <c r="E5" s="327"/>
      <c r="F5" s="333"/>
      <c r="G5" s="335" t="s">
        <v>125</v>
      </c>
      <c r="H5" s="335" t="s">
        <v>126</v>
      </c>
      <c r="I5" s="335" t="s">
        <v>127</v>
      </c>
      <c r="J5" s="335" t="s">
        <v>128</v>
      </c>
      <c r="K5" s="335" t="s">
        <v>129</v>
      </c>
      <c r="L5" s="335" t="s">
        <v>130</v>
      </c>
      <c r="M5" s="335" t="s">
        <v>131</v>
      </c>
      <c r="N5" s="335" t="s">
        <v>132</v>
      </c>
      <c r="O5" s="335" t="s">
        <v>134</v>
      </c>
      <c r="P5" s="335" t="s">
        <v>40</v>
      </c>
      <c r="Q5" s="335" t="s">
        <v>48</v>
      </c>
    </row>
    <row r="6" spans="1:17" s="110" customFormat="1" ht="39" customHeight="1">
      <c r="A6" s="336"/>
      <c r="B6" s="327"/>
      <c r="C6" s="327"/>
      <c r="D6" s="327"/>
      <c r="E6" s="327"/>
      <c r="F6" s="334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ht="14.25">
      <c r="A7" s="88" t="s">
        <v>40</v>
      </c>
      <c r="B7" s="89">
        <v>636500</v>
      </c>
      <c r="C7" s="72">
        <v>393199</v>
      </c>
      <c r="D7" s="72">
        <v>5994235</v>
      </c>
      <c r="E7" s="72"/>
      <c r="F7" s="72">
        <f>SUM(C7:D7)</f>
        <v>6387434</v>
      </c>
      <c r="G7" s="72">
        <v>0</v>
      </c>
      <c r="H7" s="72"/>
      <c r="I7" s="72"/>
      <c r="J7" s="72"/>
      <c r="K7" s="72"/>
      <c r="L7" s="72"/>
      <c r="M7" s="72"/>
      <c r="N7" s="72"/>
      <c r="O7" s="72"/>
      <c r="P7" s="72">
        <v>6387434</v>
      </c>
      <c r="Q7" s="72">
        <f>SUM(G7:P7)</f>
        <v>6387434</v>
      </c>
    </row>
    <row r="8" spans="1:17" ht="14.25">
      <c r="A8" s="88" t="s">
        <v>95</v>
      </c>
      <c r="B8" s="92">
        <v>2228800</v>
      </c>
      <c r="C8" s="73">
        <v>2225520</v>
      </c>
      <c r="D8" s="73"/>
      <c r="E8" s="73"/>
      <c r="F8" s="107">
        <f aca="true" t="shared" si="0" ref="F8:F17">SUM(C8:D8)</f>
        <v>2225520</v>
      </c>
      <c r="G8" s="73">
        <v>2225520</v>
      </c>
      <c r="H8" s="73"/>
      <c r="I8" s="73"/>
      <c r="J8" s="73"/>
      <c r="K8" s="73"/>
      <c r="L8" s="73"/>
      <c r="M8" s="73"/>
      <c r="N8" s="73"/>
      <c r="O8" s="73"/>
      <c r="P8" s="73"/>
      <c r="Q8" s="107">
        <f aca="true" t="shared" si="1" ref="Q8:Q17">SUM(G8:P8)</f>
        <v>2225520</v>
      </c>
    </row>
    <row r="9" spans="1:17" ht="14.25">
      <c r="A9" s="93" t="s">
        <v>60</v>
      </c>
      <c r="B9" s="94">
        <v>6783200</v>
      </c>
      <c r="C9" s="74">
        <v>5803714</v>
      </c>
      <c r="D9" s="74">
        <v>398165</v>
      </c>
      <c r="E9" s="73"/>
      <c r="F9" s="107">
        <f t="shared" si="0"/>
        <v>6201879</v>
      </c>
      <c r="G9" s="74">
        <v>3350712</v>
      </c>
      <c r="H9" s="74">
        <v>290880</v>
      </c>
      <c r="I9" s="74">
        <v>1094945</v>
      </c>
      <c r="J9" s="74"/>
      <c r="K9" s="74">
        <v>587220</v>
      </c>
      <c r="L9" s="74">
        <v>878122</v>
      </c>
      <c r="M9" s="74"/>
      <c r="N9" s="74"/>
      <c r="O9" s="74"/>
      <c r="P9" s="74"/>
      <c r="Q9" s="107">
        <f t="shared" si="1"/>
        <v>6201879</v>
      </c>
    </row>
    <row r="10" spans="1:17" ht="14.25">
      <c r="A10" s="93" t="s">
        <v>41</v>
      </c>
      <c r="B10" s="94">
        <v>948600</v>
      </c>
      <c r="C10" s="74">
        <v>841489</v>
      </c>
      <c r="D10" s="74"/>
      <c r="E10" s="73"/>
      <c r="F10" s="107">
        <f t="shared" si="0"/>
        <v>841489</v>
      </c>
      <c r="G10" s="74">
        <v>730549</v>
      </c>
      <c r="H10" s="74"/>
      <c r="I10" s="74">
        <v>31400</v>
      </c>
      <c r="J10" s="74"/>
      <c r="K10" s="74"/>
      <c r="L10" s="74">
        <v>79540</v>
      </c>
      <c r="M10" s="74"/>
      <c r="N10" s="74"/>
      <c r="O10" s="74"/>
      <c r="P10" s="74"/>
      <c r="Q10" s="107">
        <f t="shared" si="1"/>
        <v>841489</v>
      </c>
    </row>
    <row r="11" spans="1:17" ht="14.25">
      <c r="A11" s="93" t="s">
        <v>42</v>
      </c>
      <c r="B11" s="94">
        <v>2894500</v>
      </c>
      <c r="C11" s="74">
        <v>1917316.38</v>
      </c>
      <c r="D11" s="74"/>
      <c r="E11" s="73"/>
      <c r="F11" s="107">
        <f t="shared" si="0"/>
        <v>1917316.38</v>
      </c>
      <c r="G11" s="74">
        <v>758562.38</v>
      </c>
      <c r="H11" s="74">
        <v>154780</v>
      </c>
      <c r="I11" s="74">
        <v>581538</v>
      </c>
      <c r="J11" s="74">
        <v>54600</v>
      </c>
      <c r="K11" s="74">
        <v>112734</v>
      </c>
      <c r="L11" s="74">
        <v>77100</v>
      </c>
      <c r="M11" s="74"/>
      <c r="N11" s="74">
        <v>78052</v>
      </c>
      <c r="O11" s="74">
        <v>99950</v>
      </c>
      <c r="P11" s="74"/>
      <c r="Q11" s="107">
        <f t="shared" si="1"/>
        <v>1917316.38</v>
      </c>
    </row>
    <row r="12" spans="1:17" ht="14.25">
      <c r="A12" s="93" t="s">
        <v>43</v>
      </c>
      <c r="B12" s="94">
        <v>2018800</v>
      </c>
      <c r="C12" s="74">
        <v>1501964.25</v>
      </c>
      <c r="D12" s="74">
        <v>136000</v>
      </c>
      <c r="E12" s="73"/>
      <c r="F12" s="107">
        <f t="shared" si="0"/>
        <v>1637964.25</v>
      </c>
      <c r="G12" s="74">
        <v>378469.85</v>
      </c>
      <c r="H12" s="74"/>
      <c r="I12" s="74">
        <v>927085.1</v>
      </c>
      <c r="J12" s="74">
        <v>180292.3</v>
      </c>
      <c r="K12" s="74">
        <v>14065</v>
      </c>
      <c r="L12" s="74">
        <v>107622</v>
      </c>
      <c r="M12" s="74"/>
      <c r="N12" s="74"/>
      <c r="O12" s="74">
        <v>30430</v>
      </c>
      <c r="P12" s="74"/>
      <c r="Q12" s="107">
        <f t="shared" si="1"/>
        <v>1637964.25</v>
      </c>
    </row>
    <row r="13" spans="1:17" ht="14.25">
      <c r="A13" s="93" t="s">
        <v>44</v>
      </c>
      <c r="B13" s="94">
        <v>285000</v>
      </c>
      <c r="C13" s="74">
        <v>258815.63</v>
      </c>
      <c r="D13" s="74"/>
      <c r="E13" s="73"/>
      <c r="F13" s="107">
        <f t="shared" si="0"/>
        <v>258815.63</v>
      </c>
      <c r="G13" s="74">
        <v>258815.63</v>
      </c>
      <c r="H13" s="74"/>
      <c r="I13" s="74"/>
      <c r="J13" s="74"/>
      <c r="K13" s="74"/>
      <c r="L13" s="74"/>
      <c r="M13" s="74"/>
      <c r="N13" s="74"/>
      <c r="O13" s="74"/>
      <c r="P13" s="74"/>
      <c r="Q13" s="107">
        <f t="shared" si="1"/>
        <v>258815.63</v>
      </c>
    </row>
    <row r="14" spans="1:17" ht="14.25">
      <c r="A14" s="93" t="s">
        <v>45</v>
      </c>
      <c r="B14" s="94">
        <v>557000</v>
      </c>
      <c r="C14" s="74">
        <v>442638</v>
      </c>
      <c r="D14" s="74"/>
      <c r="E14" s="73"/>
      <c r="F14" s="107">
        <f t="shared" si="0"/>
        <v>442638</v>
      </c>
      <c r="G14" s="74">
        <v>298430</v>
      </c>
      <c r="H14" s="74">
        <v>49808</v>
      </c>
      <c r="I14" s="74">
        <v>26900</v>
      </c>
      <c r="J14" s="74">
        <v>59000</v>
      </c>
      <c r="K14" s="74"/>
      <c r="L14" s="74"/>
      <c r="M14" s="74"/>
      <c r="N14" s="74"/>
      <c r="O14" s="74">
        <v>8500</v>
      </c>
      <c r="P14" s="74"/>
      <c r="Q14" s="107">
        <f t="shared" si="1"/>
        <v>442638</v>
      </c>
    </row>
    <row r="15" spans="1:17" ht="14.25">
      <c r="A15" s="93" t="s">
        <v>46</v>
      </c>
      <c r="B15" s="94">
        <v>3757100</v>
      </c>
      <c r="C15" s="74">
        <v>3374690</v>
      </c>
      <c r="D15" s="74">
        <v>2047000</v>
      </c>
      <c r="E15" s="73">
        <v>500000</v>
      </c>
      <c r="F15" s="107">
        <f>SUM(C15:E15)</f>
        <v>5921690</v>
      </c>
      <c r="G15" s="74">
        <v>93100</v>
      </c>
      <c r="H15" s="74"/>
      <c r="I15" s="74">
        <v>187690</v>
      </c>
      <c r="J15" s="74"/>
      <c r="K15" s="74"/>
      <c r="L15" s="74">
        <v>4060900</v>
      </c>
      <c r="M15" s="74"/>
      <c r="N15" s="74"/>
      <c r="O15" s="74">
        <v>1580000</v>
      </c>
      <c r="P15" s="74"/>
      <c r="Q15" s="107">
        <f t="shared" si="1"/>
        <v>5921690</v>
      </c>
    </row>
    <row r="16" spans="1:17" ht="14.25">
      <c r="A16" s="93" t="s">
        <v>97</v>
      </c>
      <c r="B16" s="94">
        <v>15000</v>
      </c>
      <c r="C16" s="74">
        <v>15000</v>
      </c>
      <c r="D16" s="74"/>
      <c r="E16" s="73"/>
      <c r="F16" s="107">
        <f t="shared" si="0"/>
        <v>15000</v>
      </c>
      <c r="G16" s="74">
        <v>15000</v>
      </c>
      <c r="H16" s="74"/>
      <c r="I16" s="74"/>
      <c r="J16" s="74"/>
      <c r="K16" s="74"/>
      <c r="L16" s="74"/>
      <c r="M16" s="74"/>
      <c r="N16" s="74"/>
      <c r="O16" s="74"/>
      <c r="P16" s="74"/>
      <c r="Q16" s="107">
        <f t="shared" si="1"/>
        <v>15000</v>
      </c>
    </row>
    <row r="17" spans="1:17" ht="14.25">
      <c r="A17" s="95" t="s">
        <v>47</v>
      </c>
      <c r="B17" s="96">
        <v>1875500</v>
      </c>
      <c r="C17" s="75">
        <v>1708323.97</v>
      </c>
      <c r="D17" s="75"/>
      <c r="E17" s="109"/>
      <c r="F17" s="108">
        <f t="shared" si="0"/>
        <v>1708323.97</v>
      </c>
      <c r="G17" s="75">
        <v>5000</v>
      </c>
      <c r="H17" s="75"/>
      <c r="I17" s="75">
        <v>1254000</v>
      </c>
      <c r="J17" s="75">
        <v>60000</v>
      </c>
      <c r="K17" s="75"/>
      <c r="L17" s="75">
        <v>349323.97</v>
      </c>
      <c r="M17" s="75">
        <v>15000</v>
      </c>
      <c r="N17" s="75">
        <v>25000</v>
      </c>
      <c r="O17" s="75"/>
      <c r="P17" s="75"/>
      <c r="Q17" s="108">
        <f t="shared" si="1"/>
        <v>1708323.97</v>
      </c>
    </row>
    <row r="18" spans="1:17" ht="14.25">
      <c r="A18" s="111" t="s">
        <v>51</v>
      </c>
      <c r="B18" s="98">
        <f>SUM(B7:B17)</f>
        <v>22000000</v>
      </c>
      <c r="C18" s="76">
        <f>SUM(C7:C17)</f>
        <v>18482670.23</v>
      </c>
      <c r="D18" s="76">
        <f>SUM(D7:D17)</f>
        <v>8575400</v>
      </c>
      <c r="E18" s="76">
        <f>SUM(E14:E17)</f>
        <v>500000</v>
      </c>
      <c r="F18" s="76">
        <f>SUM(F7:F17)</f>
        <v>27558070.229999997</v>
      </c>
      <c r="G18" s="76">
        <f>SUM(G7:G17)</f>
        <v>8114158.859999999</v>
      </c>
      <c r="H18" s="76">
        <f aca="true" t="shared" si="2" ref="H18:Q18">SUM(H7:H17)</f>
        <v>495468</v>
      </c>
      <c r="I18" s="76">
        <f t="shared" si="2"/>
        <v>4103558.1</v>
      </c>
      <c r="J18" s="76">
        <f t="shared" si="2"/>
        <v>353892.3</v>
      </c>
      <c r="K18" s="76">
        <f t="shared" si="2"/>
        <v>714019</v>
      </c>
      <c r="L18" s="76">
        <f t="shared" si="2"/>
        <v>5552607.97</v>
      </c>
      <c r="M18" s="76">
        <f t="shared" si="2"/>
        <v>15000</v>
      </c>
      <c r="N18" s="76">
        <f t="shared" si="2"/>
        <v>103052</v>
      </c>
      <c r="O18" s="76">
        <f t="shared" si="2"/>
        <v>1718880</v>
      </c>
      <c r="P18" s="76">
        <f t="shared" si="2"/>
        <v>6387434</v>
      </c>
      <c r="Q18" s="76">
        <f t="shared" si="2"/>
        <v>27558070.229999997</v>
      </c>
    </row>
    <row r="19" spans="1:17" ht="14.25">
      <c r="A19" s="91" t="s">
        <v>53</v>
      </c>
      <c r="B19" s="99"/>
      <c r="C19" s="77"/>
      <c r="D19" s="77"/>
      <c r="E19" s="77"/>
      <c r="F19" s="77"/>
      <c r="G19" s="112"/>
      <c r="H19" s="112"/>
      <c r="I19" s="112"/>
      <c r="J19" s="113"/>
      <c r="K19" s="113"/>
      <c r="L19" s="113"/>
      <c r="M19" s="113"/>
      <c r="N19" s="113"/>
      <c r="O19" s="113"/>
      <c r="P19" s="113"/>
      <c r="Q19" s="113"/>
    </row>
    <row r="20" spans="1:17" ht="14.25">
      <c r="A20" s="93" t="s">
        <v>55</v>
      </c>
      <c r="B20" s="100">
        <v>53000</v>
      </c>
      <c r="C20" s="83">
        <v>58567.92</v>
      </c>
      <c r="D20" s="79"/>
      <c r="E20" s="83"/>
      <c r="F20" s="83">
        <v>58567.92</v>
      </c>
      <c r="G20" s="114"/>
      <c r="H20" s="114"/>
      <c r="I20" s="114"/>
      <c r="J20" s="115"/>
      <c r="K20" s="115"/>
      <c r="L20" s="115"/>
      <c r="M20" s="115"/>
      <c r="N20" s="115"/>
      <c r="O20" s="115"/>
      <c r="P20" s="115"/>
      <c r="Q20" s="115"/>
    </row>
    <row r="21" spans="1:17" ht="14.25">
      <c r="A21" s="93" t="s">
        <v>137</v>
      </c>
      <c r="B21" s="100">
        <v>26600</v>
      </c>
      <c r="C21" s="83">
        <v>15914.8</v>
      </c>
      <c r="D21" s="79"/>
      <c r="E21" s="83"/>
      <c r="F21" s="83">
        <v>15914.8</v>
      </c>
      <c r="G21" s="114"/>
      <c r="H21" s="114"/>
      <c r="I21" s="114"/>
      <c r="J21" s="115"/>
      <c r="K21" s="115"/>
      <c r="L21" s="115"/>
      <c r="M21" s="115"/>
      <c r="N21" s="115"/>
      <c r="O21" s="115"/>
      <c r="P21" s="115"/>
      <c r="Q21" s="115"/>
    </row>
    <row r="22" spans="1:17" ht="14.25">
      <c r="A22" s="93" t="s">
        <v>196</v>
      </c>
      <c r="B22" s="100">
        <v>270000</v>
      </c>
      <c r="C22" s="83">
        <v>233857.52</v>
      </c>
      <c r="D22" s="79"/>
      <c r="E22" s="83"/>
      <c r="F22" s="83">
        <v>233857.52</v>
      </c>
      <c r="G22" s="114"/>
      <c r="H22" s="114"/>
      <c r="I22" s="114"/>
      <c r="J22" s="115"/>
      <c r="K22" s="115"/>
      <c r="L22" s="115"/>
      <c r="M22" s="115"/>
      <c r="N22" s="115"/>
      <c r="O22" s="115"/>
      <c r="P22" s="115"/>
      <c r="Q22" s="115"/>
    </row>
    <row r="23" spans="1:17" ht="14.25">
      <c r="A23" s="93" t="s">
        <v>54</v>
      </c>
      <c r="B23" s="100">
        <v>160100</v>
      </c>
      <c r="C23" s="83">
        <v>287507</v>
      </c>
      <c r="D23" s="79"/>
      <c r="E23" s="83"/>
      <c r="F23" s="83">
        <v>287507</v>
      </c>
      <c r="G23" s="114"/>
      <c r="H23" s="114"/>
      <c r="I23" s="114"/>
      <c r="J23" s="115"/>
      <c r="K23" s="115"/>
      <c r="L23" s="115"/>
      <c r="M23" s="115"/>
      <c r="N23" s="115"/>
      <c r="O23" s="115"/>
      <c r="P23" s="115"/>
      <c r="Q23" s="115"/>
    </row>
    <row r="24" spans="1:17" ht="14.25">
      <c r="A24" s="93" t="s">
        <v>57</v>
      </c>
      <c r="B24" s="100">
        <v>14952300</v>
      </c>
      <c r="C24" s="83">
        <v>13021109.27</v>
      </c>
      <c r="D24" s="79"/>
      <c r="E24" s="83"/>
      <c r="F24" s="83">
        <v>13021109.27</v>
      </c>
      <c r="G24" s="114"/>
      <c r="H24" s="114"/>
      <c r="I24" s="114"/>
      <c r="J24" s="115"/>
      <c r="K24" s="115"/>
      <c r="L24" s="115"/>
      <c r="M24" s="115"/>
      <c r="N24" s="115"/>
      <c r="O24" s="115"/>
      <c r="P24" s="115"/>
      <c r="Q24" s="115"/>
    </row>
    <row r="25" spans="1:17" ht="14.25">
      <c r="A25" s="93" t="s">
        <v>59</v>
      </c>
      <c r="B25" s="100">
        <v>6538000</v>
      </c>
      <c r="C25" s="83">
        <v>13492250</v>
      </c>
      <c r="D25" s="79"/>
      <c r="E25" s="83"/>
      <c r="F25" s="83">
        <v>13492250</v>
      </c>
      <c r="G25" s="114"/>
      <c r="H25" s="114"/>
      <c r="I25" s="114"/>
      <c r="J25" s="115"/>
      <c r="K25" s="115"/>
      <c r="L25" s="115"/>
      <c r="M25" s="115"/>
      <c r="N25" s="115"/>
      <c r="O25" s="115"/>
      <c r="P25" s="115"/>
      <c r="Q25" s="115"/>
    </row>
    <row r="26" spans="1:17" ht="14.25">
      <c r="A26" s="93" t="s">
        <v>56</v>
      </c>
      <c r="B26" s="100">
        <v>0</v>
      </c>
      <c r="C26" s="83">
        <v>840</v>
      </c>
      <c r="D26" s="79"/>
      <c r="E26" s="83"/>
      <c r="F26" s="83">
        <v>840</v>
      </c>
      <c r="G26" s="114"/>
      <c r="H26" s="114"/>
      <c r="I26" s="114"/>
      <c r="J26" s="115"/>
      <c r="K26" s="115"/>
      <c r="L26" s="115"/>
      <c r="M26" s="115"/>
      <c r="N26" s="115"/>
      <c r="O26" s="115"/>
      <c r="P26" s="115"/>
      <c r="Q26" s="115"/>
    </row>
    <row r="27" spans="1:17" ht="14.25">
      <c r="A27" s="95" t="s">
        <v>58</v>
      </c>
      <c r="B27" s="101"/>
      <c r="C27" s="81"/>
      <c r="D27" s="81">
        <v>1057000</v>
      </c>
      <c r="E27" s="84"/>
      <c r="F27" s="84">
        <v>1057000</v>
      </c>
      <c r="G27" s="116"/>
      <c r="H27" s="116"/>
      <c r="I27" s="116"/>
      <c r="J27" s="117"/>
      <c r="K27" s="117"/>
      <c r="L27" s="117"/>
      <c r="M27" s="117"/>
      <c r="N27" s="117"/>
      <c r="O27" s="117"/>
      <c r="P27" s="117"/>
      <c r="Q27" s="117"/>
    </row>
    <row r="28" spans="1:17" ht="14.25">
      <c r="A28" s="97" t="s">
        <v>39</v>
      </c>
      <c r="B28" s="102">
        <f>SUM(B20:B27)</f>
        <v>22000000</v>
      </c>
      <c r="C28" s="66">
        <f>SUM(C20:C27)</f>
        <v>27110046.509999998</v>
      </c>
      <c r="D28" s="66">
        <f>SUM(D20:D27)</f>
        <v>1057000</v>
      </c>
      <c r="E28" s="66">
        <f>SUM(E20:E27)</f>
        <v>0</v>
      </c>
      <c r="F28" s="66">
        <f>SUM(F20:F27)</f>
        <v>28167046.509999998</v>
      </c>
      <c r="G28" s="97"/>
      <c r="H28" s="97"/>
      <c r="I28" s="97"/>
      <c r="J28" s="118"/>
      <c r="K28" s="118"/>
      <c r="L28" s="118"/>
      <c r="M28" s="118"/>
      <c r="N28" s="118"/>
      <c r="O28" s="118"/>
      <c r="P28" s="118"/>
      <c r="Q28" s="118"/>
    </row>
    <row r="29" spans="1:6" ht="15" thickBot="1">
      <c r="A29" s="86" t="s">
        <v>140</v>
      </c>
      <c r="B29" s="103"/>
      <c r="C29" s="104">
        <v>1108976.28</v>
      </c>
      <c r="D29" s="105"/>
      <c r="E29" s="105"/>
      <c r="F29" s="105"/>
    </row>
    <row r="30" ht="15" thickTop="1"/>
  </sheetData>
  <mergeCells count="21">
    <mergeCell ref="P5:P6"/>
    <mergeCell ref="Q5:Q6"/>
    <mergeCell ref="G4:Q4"/>
    <mergeCell ref="A1:Q1"/>
    <mergeCell ref="A2:Q2"/>
    <mergeCell ref="A3:Q3"/>
    <mergeCell ref="N5:N6"/>
    <mergeCell ref="O5:O6"/>
    <mergeCell ref="M5:M6"/>
    <mergeCell ref="H5:H6"/>
    <mergeCell ref="J5:J6"/>
    <mergeCell ref="K5:K6"/>
    <mergeCell ref="L5:L6"/>
    <mergeCell ref="I5:I6"/>
    <mergeCell ref="G5:G6"/>
    <mergeCell ref="A4:A6"/>
    <mergeCell ref="B4:B6"/>
    <mergeCell ref="C4:C6"/>
    <mergeCell ref="D4:D6"/>
    <mergeCell ref="F4:F6"/>
    <mergeCell ref="E4:E6"/>
  </mergeCells>
  <printOptions/>
  <pageMargins left="0.38" right="0.2" top="0.19" bottom="0.2" header="0.38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3" sqref="C13"/>
    </sheetView>
  </sheetViews>
  <sheetFormatPr defaultColWidth="9.140625" defaultRowHeight="12.75"/>
  <cols>
    <col min="1" max="1" width="4.7109375" style="1" customWidth="1"/>
    <col min="2" max="2" width="14.57421875" style="1" customWidth="1"/>
    <col min="3" max="3" width="21.28125" style="1" customWidth="1"/>
    <col min="4" max="4" width="29.140625" style="1" customWidth="1"/>
    <col min="5" max="5" width="15.00390625" style="1" customWidth="1"/>
    <col min="6" max="16384" width="9.140625" style="1" customWidth="1"/>
  </cols>
  <sheetData>
    <row r="1" spans="1:5" ht="24">
      <c r="A1" s="274" t="s">
        <v>0</v>
      </c>
      <c r="B1" s="274"/>
      <c r="C1" s="274"/>
      <c r="D1" s="274"/>
      <c r="E1" s="274"/>
    </row>
    <row r="2" spans="1:5" ht="24">
      <c r="A2" s="274" t="s">
        <v>28</v>
      </c>
      <c r="B2" s="274"/>
      <c r="C2" s="274"/>
      <c r="D2" s="274"/>
      <c r="E2" s="274"/>
    </row>
    <row r="3" spans="1:5" ht="24">
      <c r="A3" s="274" t="s">
        <v>29</v>
      </c>
      <c r="B3" s="274"/>
      <c r="C3" s="274"/>
      <c r="D3" s="274"/>
      <c r="E3" s="274"/>
    </row>
    <row r="4" spans="1:4" ht="24">
      <c r="A4" s="4"/>
      <c r="B4" s="4"/>
      <c r="C4" s="4"/>
      <c r="D4" s="4"/>
    </row>
    <row r="5" ht="24">
      <c r="A5" s="2" t="s">
        <v>146</v>
      </c>
    </row>
    <row r="6" ht="24">
      <c r="B6" s="1" t="s">
        <v>37</v>
      </c>
    </row>
    <row r="7" spans="2:5" ht="24">
      <c r="B7" s="5" t="s">
        <v>38</v>
      </c>
      <c r="C7" s="5" t="s">
        <v>66</v>
      </c>
      <c r="D7" s="5" t="s">
        <v>61</v>
      </c>
      <c r="E7" s="23">
        <v>4071225.17</v>
      </c>
    </row>
    <row r="8" spans="2:5" ht="24">
      <c r="B8" s="5"/>
      <c r="C8" s="5" t="s">
        <v>66</v>
      </c>
      <c r="D8" s="5" t="s">
        <v>62</v>
      </c>
      <c r="E8" s="23">
        <v>539367.67</v>
      </c>
    </row>
    <row r="9" spans="2:5" ht="24">
      <c r="B9" s="5"/>
      <c r="C9" s="5" t="s">
        <v>67</v>
      </c>
      <c r="D9" s="5" t="s">
        <v>144</v>
      </c>
      <c r="E9" s="23">
        <v>5832906.51</v>
      </c>
    </row>
    <row r="10" spans="3:5" ht="24">
      <c r="C10" s="1" t="s">
        <v>68</v>
      </c>
      <c r="D10" s="5" t="s">
        <v>63</v>
      </c>
      <c r="E10" s="23">
        <v>6566710.67</v>
      </c>
    </row>
    <row r="11" spans="3:5" ht="24">
      <c r="C11" s="1" t="s">
        <v>69</v>
      </c>
      <c r="D11" s="5" t="s">
        <v>64</v>
      </c>
      <c r="E11" s="23">
        <v>5802072.57</v>
      </c>
    </row>
    <row r="12" spans="2:5" ht="24.75" thickBot="1">
      <c r="B12" s="3" t="s">
        <v>48</v>
      </c>
      <c r="E12" s="25">
        <f>SUM(E7:E11)</f>
        <v>22812282.59</v>
      </c>
    </row>
    <row r="13" ht="24.75" thickTop="1"/>
    <row r="16" ht="24">
      <c r="B16" s="2"/>
    </row>
  </sheetData>
  <sheetProtection/>
  <mergeCells count="3">
    <mergeCell ref="A1:E1"/>
    <mergeCell ref="A2:E2"/>
    <mergeCell ref="A3:E3"/>
  </mergeCells>
  <printOptions/>
  <pageMargins left="0.91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2" sqref="C12"/>
    </sheetView>
  </sheetViews>
  <sheetFormatPr defaultColWidth="9.140625" defaultRowHeight="12.75"/>
  <cols>
    <col min="1" max="1" width="10.28125" style="1" customWidth="1"/>
    <col min="2" max="2" width="16.8515625" style="1" customWidth="1"/>
    <col min="3" max="3" width="30.28125" style="1" customWidth="1"/>
    <col min="4" max="4" width="22.28125" style="23" customWidth="1"/>
    <col min="5" max="5" width="11.28125" style="1" customWidth="1"/>
    <col min="6" max="16384" width="9.140625" style="1" customWidth="1"/>
  </cols>
  <sheetData>
    <row r="1" spans="1:4" ht="24">
      <c r="A1" s="274" t="s">
        <v>0</v>
      </c>
      <c r="B1" s="274"/>
      <c r="C1" s="274"/>
      <c r="D1" s="274"/>
    </row>
    <row r="2" spans="1:4" ht="24">
      <c r="A2" s="274" t="s">
        <v>28</v>
      </c>
      <c r="B2" s="274"/>
      <c r="C2" s="274"/>
      <c r="D2" s="274"/>
    </row>
    <row r="3" spans="1:4" ht="24">
      <c r="A3" s="274" t="s">
        <v>29</v>
      </c>
      <c r="B3" s="274"/>
      <c r="C3" s="274"/>
      <c r="D3" s="274"/>
    </row>
    <row r="4" spans="1:4" ht="24">
      <c r="A4" s="4"/>
      <c r="B4" s="4"/>
      <c r="C4" s="4"/>
      <c r="D4" s="27"/>
    </row>
    <row r="5" spans="1:2" ht="24">
      <c r="A5" s="2" t="s">
        <v>147</v>
      </c>
      <c r="B5" s="2"/>
    </row>
    <row r="6" spans="2:4" ht="24">
      <c r="B6" s="1" t="s">
        <v>176</v>
      </c>
      <c r="D6" s="23">
        <v>1175</v>
      </c>
    </row>
    <row r="7" spans="2:4" ht="24">
      <c r="B7" s="5" t="s">
        <v>148</v>
      </c>
      <c r="C7" s="5"/>
      <c r="D7" s="26">
        <v>1600</v>
      </c>
    </row>
    <row r="8" spans="2:4" ht="24">
      <c r="B8" s="5" t="s">
        <v>177</v>
      </c>
      <c r="C8" s="5"/>
      <c r="D8" s="26">
        <v>10940</v>
      </c>
    </row>
    <row r="9" spans="2:4" ht="24">
      <c r="B9" s="5" t="s">
        <v>178</v>
      </c>
      <c r="C9" s="5"/>
      <c r="D9" s="26">
        <v>5160</v>
      </c>
    </row>
    <row r="10" ht="24">
      <c r="D10" s="26"/>
    </row>
    <row r="11" spans="2:4" ht="24.75" thickBot="1">
      <c r="B11" s="3" t="s">
        <v>48</v>
      </c>
      <c r="D11" s="25">
        <f>SUM(D6:D10)</f>
        <v>18875</v>
      </c>
    </row>
    <row r="12" ht="24.75" thickTop="1"/>
    <row r="15" ht="24">
      <c r="B15" s="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7" sqref="B17"/>
    </sheetView>
  </sheetViews>
  <sheetFormatPr defaultColWidth="9.140625" defaultRowHeight="12.75"/>
  <cols>
    <col min="1" max="1" width="10.28125" style="1" customWidth="1"/>
    <col min="2" max="2" width="16.8515625" style="1" customWidth="1"/>
    <col min="3" max="3" width="30.28125" style="1" customWidth="1"/>
    <col min="4" max="4" width="22.28125" style="23" customWidth="1"/>
    <col min="5" max="5" width="11.28125" style="1" customWidth="1"/>
    <col min="6" max="16384" width="9.140625" style="1" customWidth="1"/>
  </cols>
  <sheetData>
    <row r="1" spans="1:4" ht="24">
      <c r="A1" s="274" t="s">
        <v>0</v>
      </c>
      <c r="B1" s="274"/>
      <c r="C1" s="274"/>
      <c r="D1" s="274"/>
    </row>
    <row r="2" spans="1:4" ht="24">
      <c r="A2" s="274" t="s">
        <v>28</v>
      </c>
      <c r="B2" s="274"/>
      <c r="C2" s="274"/>
      <c r="D2" s="274"/>
    </row>
    <row r="3" spans="1:4" ht="24">
      <c r="A3" s="274" t="s">
        <v>29</v>
      </c>
      <c r="B3" s="274"/>
      <c r="C3" s="274"/>
      <c r="D3" s="274"/>
    </row>
    <row r="4" spans="1:4" ht="24">
      <c r="A4" s="4"/>
      <c r="B4" s="4"/>
      <c r="C4" s="4"/>
      <c r="D4" s="27"/>
    </row>
    <row r="5" spans="1:2" ht="24">
      <c r="A5" s="2" t="s">
        <v>167</v>
      </c>
      <c r="B5" s="2"/>
    </row>
    <row r="6" spans="2:4" ht="24">
      <c r="B6" s="1" t="s">
        <v>168</v>
      </c>
      <c r="D6" s="23">
        <v>40000</v>
      </c>
    </row>
    <row r="7" spans="2:4" ht="24">
      <c r="B7" s="1" t="s">
        <v>169</v>
      </c>
      <c r="D7" s="23">
        <v>40000</v>
      </c>
    </row>
    <row r="8" spans="2:4" ht="24">
      <c r="B8" s="1" t="s">
        <v>170</v>
      </c>
      <c r="D8" s="23">
        <v>40000</v>
      </c>
    </row>
    <row r="9" spans="2:4" ht="24">
      <c r="B9" s="1" t="s">
        <v>171</v>
      </c>
      <c r="D9" s="23">
        <v>40000</v>
      </c>
    </row>
    <row r="10" spans="2:4" ht="24">
      <c r="B10" s="5" t="s">
        <v>172</v>
      </c>
      <c r="C10" s="5"/>
      <c r="D10" s="23">
        <v>40000</v>
      </c>
    </row>
    <row r="11" spans="2:4" ht="24">
      <c r="B11" s="5" t="s">
        <v>173</v>
      </c>
      <c r="C11" s="5"/>
      <c r="D11" s="23">
        <v>40000</v>
      </c>
    </row>
    <row r="12" spans="2:4" ht="24">
      <c r="B12" s="5" t="s">
        <v>174</v>
      </c>
      <c r="C12" s="5"/>
      <c r="D12" s="23">
        <v>40000</v>
      </c>
    </row>
    <row r="13" ht="24">
      <c r="D13" s="26"/>
    </row>
    <row r="14" spans="2:4" ht="24.75" thickBot="1">
      <c r="B14" s="3" t="s">
        <v>48</v>
      </c>
      <c r="D14" s="25">
        <f>SUM(D6:D13)</f>
        <v>280000</v>
      </c>
    </row>
    <row r="15" ht="24.75" thickTop="1"/>
    <row r="18" ht="24">
      <c r="B18" s="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5" sqref="C15"/>
    </sheetView>
  </sheetViews>
  <sheetFormatPr defaultColWidth="9.140625" defaultRowHeight="12.75"/>
  <cols>
    <col min="1" max="1" width="10.28125" style="1" customWidth="1"/>
    <col min="2" max="2" width="16.8515625" style="1" customWidth="1"/>
    <col min="3" max="3" width="30.28125" style="1" customWidth="1"/>
    <col min="4" max="4" width="22.28125" style="23" customWidth="1"/>
    <col min="5" max="5" width="11.28125" style="1" customWidth="1"/>
    <col min="6" max="16384" width="9.140625" style="1" customWidth="1"/>
  </cols>
  <sheetData>
    <row r="1" spans="1:4" ht="24">
      <c r="A1" s="274" t="s">
        <v>0</v>
      </c>
      <c r="B1" s="274"/>
      <c r="C1" s="274"/>
      <c r="D1" s="274"/>
    </row>
    <row r="2" spans="1:4" ht="24">
      <c r="A2" s="274" t="s">
        <v>28</v>
      </c>
      <c r="B2" s="274"/>
      <c r="C2" s="274"/>
      <c r="D2" s="274"/>
    </row>
    <row r="3" spans="1:4" ht="24">
      <c r="A3" s="274" t="s">
        <v>29</v>
      </c>
      <c r="B3" s="274"/>
      <c r="C3" s="274"/>
      <c r="D3" s="274"/>
    </row>
    <row r="4" spans="1:4" ht="24">
      <c r="A4" s="4"/>
      <c r="B4" s="4"/>
      <c r="C4" s="4"/>
      <c r="D4" s="27"/>
    </row>
    <row r="5" spans="1:2" ht="24">
      <c r="A5" s="2" t="s">
        <v>175</v>
      </c>
      <c r="B5" s="2"/>
    </row>
    <row r="6" spans="2:4" ht="24">
      <c r="B6" s="1" t="s">
        <v>176</v>
      </c>
      <c r="D6" s="23">
        <v>805</v>
      </c>
    </row>
    <row r="7" spans="2:4" ht="24">
      <c r="B7" s="5" t="s">
        <v>148</v>
      </c>
      <c r="C7" s="5"/>
      <c r="D7" s="26">
        <v>1600</v>
      </c>
    </row>
    <row r="8" spans="2:4" ht="24">
      <c r="B8" s="5" t="s">
        <v>177</v>
      </c>
      <c r="C8" s="5"/>
      <c r="D8" s="26">
        <v>10940</v>
      </c>
    </row>
    <row r="9" spans="2:4" ht="24">
      <c r="B9" s="5" t="s">
        <v>178</v>
      </c>
      <c r="C9" s="5"/>
      <c r="D9" s="26">
        <v>5160</v>
      </c>
    </row>
    <row r="10" ht="24">
      <c r="D10" s="26"/>
    </row>
    <row r="11" spans="2:4" ht="24.75" thickBot="1">
      <c r="B11" s="3" t="s">
        <v>48</v>
      </c>
      <c r="D11" s="25">
        <f>SUM(D6:D10)</f>
        <v>18505</v>
      </c>
    </row>
    <row r="12" ht="24.75" thickTop="1"/>
    <row r="15" ht="24">
      <c r="B15" s="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49">
      <selection activeCell="B48" sqref="B48"/>
    </sheetView>
  </sheetViews>
  <sheetFormatPr defaultColWidth="3.8515625" defaultRowHeight="28.5" customHeight="1"/>
  <cols>
    <col min="1" max="1" width="52.28125" style="162" customWidth="1"/>
    <col min="2" max="2" width="14.421875" style="162" customWidth="1"/>
    <col min="3" max="3" width="12.8515625" style="162" customWidth="1"/>
    <col min="4" max="4" width="3.7109375" style="162" customWidth="1"/>
    <col min="5" max="5" width="11.7109375" style="162" customWidth="1"/>
    <col min="6" max="247" width="10.28125" style="162" customWidth="1"/>
    <col min="248" max="248" width="55.421875" style="162" customWidth="1"/>
    <col min="249" max="249" width="11.8515625" style="162" customWidth="1"/>
    <col min="250" max="250" width="3.8515625" style="162" customWidth="1"/>
    <col min="251" max="251" width="11.8515625" style="162" customWidth="1"/>
    <col min="252" max="16384" width="3.8515625" style="162" customWidth="1"/>
  </cols>
  <sheetData>
    <row r="1" spans="1:5" s="161" customFormat="1" ht="19.5" customHeight="1">
      <c r="A1" s="263" t="s">
        <v>355</v>
      </c>
      <c r="B1" s="263"/>
      <c r="C1" s="263"/>
      <c r="D1" s="263"/>
      <c r="E1" s="263"/>
    </row>
    <row r="2" spans="1:5" s="161" customFormat="1" ht="19.5" customHeight="1">
      <c r="A2" s="264" t="s">
        <v>356</v>
      </c>
      <c r="B2" s="264"/>
      <c r="C2" s="264"/>
      <c r="D2" s="264"/>
      <c r="E2" s="264"/>
    </row>
    <row r="3" spans="1:5" s="161" customFormat="1" ht="19.5" customHeight="1">
      <c r="A3" s="265" t="s">
        <v>354</v>
      </c>
      <c r="B3" s="265"/>
      <c r="C3" s="265"/>
      <c r="D3" s="265"/>
      <c r="E3" s="265"/>
    </row>
    <row r="4" spans="1:5" s="154" customFormat="1" ht="19.5" customHeight="1">
      <c r="A4" s="275" t="s">
        <v>286</v>
      </c>
      <c r="B4" s="277" t="s">
        <v>50</v>
      </c>
      <c r="C4" s="277" t="s">
        <v>309</v>
      </c>
      <c r="D4" s="163" t="s">
        <v>310</v>
      </c>
      <c r="E4" s="164" t="s">
        <v>311</v>
      </c>
    </row>
    <row r="5" spans="1:5" s="154" customFormat="1" ht="15" customHeight="1">
      <c r="A5" s="276"/>
      <c r="B5" s="270"/>
      <c r="C5" s="270"/>
      <c r="D5" s="165" t="s">
        <v>12</v>
      </c>
      <c r="E5" s="165" t="s">
        <v>312</v>
      </c>
    </row>
    <row r="6" spans="1:5" s="155" customFormat="1" ht="19.5" customHeight="1">
      <c r="A6" s="167" t="s">
        <v>313</v>
      </c>
      <c r="B6" s="168"/>
      <c r="C6" s="168"/>
      <c r="D6" s="168"/>
      <c r="E6" s="168"/>
    </row>
    <row r="7" spans="1:5" s="155" customFormat="1" ht="19.5" customHeight="1">
      <c r="A7" s="169" t="s">
        <v>314</v>
      </c>
      <c r="B7" s="170"/>
      <c r="C7" s="170"/>
      <c r="D7" s="170"/>
      <c r="E7" s="170"/>
    </row>
    <row r="8" spans="1:5" s="155" customFormat="1" ht="19.5" customHeight="1">
      <c r="A8" s="171" t="s">
        <v>315</v>
      </c>
      <c r="B8" s="172">
        <v>53000</v>
      </c>
      <c r="C8" s="173">
        <v>58567.92</v>
      </c>
      <c r="D8" s="174" t="s">
        <v>310</v>
      </c>
      <c r="E8" s="222">
        <v>5567.92</v>
      </c>
    </row>
    <row r="9" spans="1:5" s="155" customFormat="1" ht="19.5" customHeight="1">
      <c r="A9" s="175" t="s">
        <v>316</v>
      </c>
      <c r="B9" s="176">
        <v>26600</v>
      </c>
      <c r="C9" s="177">
        <v>15914.8</v>
      </c>
      <c r="D9" s="178" t="s">
        <v>12</v>
      </c>
      <c r="E9" s="222">
        <v>10685.2</v>
      </c>
    </row>
    <row r="10" spans="1:5" s="155" customFormat="1" ht="19.5" customHeight="1">
      <c r="A10" s="175" t="s">
        <v>317</v>
      </c>
      <c r="B10" s="176">
        <v>270000</v>
      </c>
      <c r="C10" s="177">
        <v>233857.52</v>
      </c>
      <c r="D10" s="178" t="s">
        <v>318</v>
      </c>
      <c r="E10" s="223">
        <v>36142.48</v>
      </c>
    </row>
    <row r="11" spans="1:5" s="155" customFormat="1" ht="19.5" customHeight="1">
      <c r="A11" s="175" t="s">
        <v>319</v>
      </c>
      <c r="B11" s="176">
        <v>160100</v>
      </c>
      <c r="C11" s="177">
        <v>287507</v>
      </c>
      <c r="D11" s="178" t="s">
        <v>310</v>
      </c>
      <c r="E11" s="223">
        <v>108322</v>
      </c>
    </row>
    <row r="12" spans="1:5" s="155" customFormat="1" ht="19.5" customHeight="1">
      <c r="A12" s="175" t="s">
        <v>320</v>
      </c>
      <c r="B12" s="176">
        <v>0</v>
      </c>
      <c r="C12" s="176">
        <v>840</v>
      </c>
      <c r="D12" s="178" t="s">
        <v>310</v>
      </c>
      <c r="E12" s="224">
        <v>840</v>
      </c>
    </row>
    <row r="13" spans="1:5" s="155" customFormat="1" ht="19.5" customHeight="1">
      <c r="A13" s="180" t="s">
        <v>321</v>
      </c>
      <c r="B13" s="181">
        <v>14952300</v>
      </c>
      <c r="C13" s="181">
        <v>13021109.27</v>
      </c>
      <c r="D13" s="182" t="s">
        <v>12</v>
      </c>
      <c r="E13" s="225">
        <v>1931190.73</v>
      </c>
    </row>
    <row r="14" spans="1:5" s="155" customFormat="1" ht="19.5" customHeight="1">
      <c r="A14" s="183" t="s">
        <v>322</v>
      </c>
      <c r="B14" s="184">
        <f>SUM(B8:B13)</f>
        <v>15462000</v>
      </c>
      <c r="C14" s="184">
        <f>SUM(C8:C13)</f>
        <v>13617796.51</v>
      </c>
      <c r="D14" s="183" t="s">
        <v>12</v>
      </c>
      <c r="E14" s="221">
        <v>1844203.49</v>
      </c>
    </row>
    <row r="15" spans="1:5" s="155" customFormat="1" ht="19.5" customHeight="1">
      <c r="A15" s="170" t="s">
        <v>363</v>
      </c>
      <c r="B15" s="186">
        <v>6538000</v>
      </c>
      <c r="C15" s="186">
        <v>7003850</v>
      </c>
      <c r="D15" s="187" t="s">
        <v>323</v>
      </c>
      <c r="E15" s="226">
        <v>465850</v>
      </c>
    </row>
    <row r="16" spans="1:5" s="155" customFormat="1" ht="19.5" customHeight="1">
      <c r="A16" s="188" t="s">
        <v>324</v>
      </c>
      <c r="B16" s="184">
        <f>SUM(B15)</f>
        <v>6538000</v>
      </c>
      <c r="C16" s="184">
        <f>SUM(C15:C15)</f>
        <v>7003850</v>
      </c>
      <c r="D16" s="183" t="s">
        <v>310</v>
      </c>
      <c r="E16" s="221">
        <v>465850</v>
      </c>
    </row>
    <row r="17" spans="1:5" s="155" customFormat="1" ht="19.5" customHeight="1" thickBot="1">
      <c r="A17" s="188" t="s">
        <v>325</v>
      </c>
      <c r="B17" s="189">
        <f>B14+B16</f>
        <v>22000000</v>
      </c>
      <c r="C17" s="189">
        <f>C14+C16</f>
        <v>20621646.509999998</v>
      </c>
      <c r="D17" s="190" t="s">
        <v>12</v>
      </c>
      <c r="E17" s="227">
        <v>1378353.49</v>
      </c>
    </row>
    <row r="18" spans="1:5" s="155" customFormat="1" ht="19.5" customHeight="1" thickTop="1">
      <c r="A18" s="169" t="s">
        <v>191</v>
      </c>
      <c r="B18" s="179"/>
      <c r="C18" s="179"/>
      <c r="D18" s="178"/>
      <c r="E18" s="179"/>
    </row>
    <row r="19" spans="1:5" s="155" customFormat="1" ht="19.5" customHeight="1">
      <c r="A19" s="191" t="s">
        <v>326</v>
      </c>
      <c r="B19" s="179">
        <v>413200</v>
      </c>
      <c r="C19" s="179">
        <v>413200</v>
      </c>
      <c r="D19" s="178" t="s">
        <v>12</v>
      </c>
      <c r="E19" s="179" t="s">
        <v>12</v>
      </c>
    </row>
    <row r="20" spans="1:5" s="155" customFormat="1" ht="19.5" customHeight="1">
      <c r="A20" s="192" t="s">
        <v>327</v>
      </c>
      <c r="B20" s="179">
        <v>4549600</v>
      </c>
      <c r="C20" s="179">
        <v>4549600</v>
      </c>
      <c r="D20" s="178" t="s">
        <v>12</v>
      </c>
      <c r="E20" s="179" t="s">
        <v>12</v>
      </c>
    </row>
    <row r="21" spans="1:5" s="155" customFormat="1" ht="19.5" customHeight="1">
      <c r="A21" s="192" t="s">
        <v>328</v>
      </c>
      <c r="B21" s="179">
        <v>1389600</v>
      </c>
      <c r="C21" s="179">
        <v>1389600</v>
      </c>
      <c r="D21" s="178"/>
      <c r="E21" s="179"/>
    </row>
    <row r="22" spans="1:5" s="155" customFormat="1" ht="19.5" customHeight="1">
      <c r="A22" s="192" t="s">
        <v>357</v>
      </c>
      <c r="B22" s="179">
        <v>136000</v>
      </c>
      <c r="C22" s="179">
        <v>136000</v>
      </c>
      <c r="D22" s="178" t="s">
        <v>12</v>
      </c>
      <c r="E22" s="179" t="s">
        <v>12</v>
      </c>
    </row>
    <row r="23" spans="1:5" s="155" customFormat="1" ht="19.5" customHeight="1">
      <c r="A23" s="192" t="s">
        <v>358</v>
      </c>
      <c r="B23" s="179">
        <v>1017000</v>
      </c>
      <c r="C23" s="179">
        <v>1017000</v>
      </c>
      <c r="D23" s="178" t="s">
        <v>12</v>
      </c>
      <c r="E23" s="179"/>
    </row>
    <row r="24" spans="1:5" s="155" customFormat="1" ht="19.5" customHeight="1">
      <c r="A24" s="192" t="s">
        <v>359</v>
      </c>
      <c r="B24" s="179"/>
      <c r="C24" s="179"/>
      <c r="D24" s="178"/>
      <c r="E24" s="179"/>
    </row>
    <row r="25" spans="1:5" s="155" customFormat="1" ht="19.5" customHeight="1">
      <c r="A25" s="218" t="s">
        <v>360</v>
      </c>
      <c r="B25" s="219">
        <v>40000</v>
      </c>
      <c r="C25" s="219">
        <v>40000</v>
      </c>
      <c r="D25" s="220" t="s">
        <v>12</v>
      </c>
      <c r="E25" s="219"/>
    </row>
    <row r="26" spans="1:5" s="156" customFormat="1" ht="19.5" customHeight="1">
      <c r="A26" s="193" t="s">
        <v>329</v>
      </c>
      <c r="B26" s="221">
        <f>SUM(B19:B25)</f>
        <v>7545400</v>
      </c>
      <c r="C26" s="221">
        <f>SUM(C19:C25)</f>
        <v>7545400</v>
      </c>
      <c r="D26" s="183" t="s">
        <v>12</v>
      </c>
      <c r="E26" s="185">
        <v>0</v>
      </c>
    </row>
    <row r="27" spans="1:5" s="156" customFormat="1" ht="19.5" customHeight="1" thickBot="1">
      <c r="A27" s="193" t="s">
        <v>330</v>
      </c>
      <c r="B27" s="184">
        <f>B17+B26</f>
        <v>29545400</v>
      </c>
      <c r="C27" s="221">
        <f>C17+C26</f>
        <v>28167046.509999998</v>
      </c>
      <c r="D27" s="183" t="s">
        <v>12</v>
      </c>
      <c r="E27" s="227">
        <v>1378353.49</v>
      </c>
    </row>
    <row r="28" spans="1:5" s="156" customFormat="1" ht="19.5" customHeight="1" thickTop="1">
      <c r="A28" s="194" t="s">
        <v>332</v>
      </c>
      <c r="B28" s="195"/>
      <c r="C28" s="196"/>
      <c r="D28" s="197"/>
      <c r="E28" s="196"/>
    </row>
    <row r="29" spans="1:5" s="155" customFormat="1" ht="19.5" customHeight="1">
      <c r="A29" s="175" t="s">
        <v>333</v>
      </c>
      <c r="B29" s="177">
        <v>636500</v>
      </c>
      <c r="C29" s="177">
        <v>393199</v>
      </c>
      <c r="D29" s="178" t="s">
        <v>12</v>
      </c>
      <c r="E29" s="177">
        <f aca="true" t="shared" si="0" ref="E29:E34">B29-C29</f>
        <v>243301</v>
      </c>
    </row>
    <row r="30" spans="1:5" s="155" customFormat="1" ht="19.5" customHeight="1">
      <c r="A30" s="175" t="s">
        <v>334</v>
      </c>
      <c r="B30" s="177">
        <v>2228800</v>
      </c>
      <c r="C30" s="177">
        <v>2225520</v>
      </c>
      <c r="D30" s="174" t="s">
        <v>12</v>
      </c>
      <c r="E30" s="177">
        <f t="shared" si="0"/>
        <v>3280</v>
      </c>
    </row>
    <row r="31" spans="1:5" s="155" customFormat="1" ht="19.5" customHeight="1">
      <c r="A31" s="175" t="s">
        <v>335</v>
      </c>
      <c r="B31" s="177">
        <v>6783200</v>
      </c>
      <c r="C31" s="177">
        <v>5803714</v>
      </c>
      <c r="D31" s="174" t="s">
        <v>12</v>
      </c>
      <c r="E31" s="177">
        <f t="shared" si="0"/>
        <v>979486</v>
      </c>
    </row>
    <row r="32" spans="1:5" s="155" customFormat="1" ht="19.5" customHeight="1">
      <c r="A32" s="175" t="s">
        <v>336</v>
      </c>
      <c r="B32" s="177">
        <v>948600</v>
      </c>
      <c r="C32" s="177">
        <v>841489</v>
      </c>
      <c r="D32" s="174" t="s">
        <v>12</v>
      </c>
      <c r="E32" s="177">
        <f t="shared" si="0"/>
        <v>107111</v>
      </c>
    </row>
    <row r="33" spans="1:5" s="155" customFormat="1" ht="19.5" customHeight="1">
      <c r="A33" s="175" t="s">
        <v>337</v>
      </c>
      <c r="B33" s="177">
        <v>2894500</v>
      </c>
      <c r="C33" s="177">
        <v>1917316.38</v>
      </c>
      <c r="D33" s="174" t="s">
        <v>12</v>
      </c>
      <c r="E33" s="177">
        <f t="shared" si="0"/>
        <v>977183.6200000001</v>
      </c>
    </row>
    <row r="34" spans="1:5" s="155" customFormat="1" ht="19.5" customHeight="1">
      <c r="A34" s="175" t="s">
        <v>338</v>
      </c>
      <c r="B34" s="177">
        <v>2018800</v>
      </c>
      <c r="C34" s="177">
        <v>1501964.25</v>
      </c>
      <c r="D34" s="178" t="s">
        <v>12</v>
      </c>
      <c r="E34" s="177">
        <f t="shared" si="0"/>
        <v>516835.75</v>
      </c>
    </row>
    <row r="35" spans="1:5" s="155" customFormat="1" ht="19.5" customHeight="1">
      <c r="A35" s="171" t="s">
        <v>339</v>
      </c>
      <c r="B35" s="173">
        <v>285000</v>
      </c>
      <c r="C35" s="173">
        <v>258815.63</v>
      </c>
      <c r="D35" s="174" t="s">
        <v>12</v>
      </c>
      <c r="E35" s="173">
        <f>B35-C35</f>
        <v>26184.369999999995</v>
      </c>
    </row>
    <row r="36" spans="1:5" s="155" customFormat="1" ht="19.5" customHeight="1">
      <c r="A36" s="175" t="s">
        <v>340</v>
      </c>
      <c r="B36" s="177">
        <v>557000</v>
      </c>
      <c r="C36" s="177">
        <v>442638</v>
      </c>
      <c r="D36" s="174" t="s">
        <v>12</v>
      </c>
      <c r="E36" s="177">
        <f>B36-C36</f>
        <v>114362</v>
      </c>
    </row>
    <row r="37" spans="1:5" s="155" customFormat="1" ht="19.5" customHeight="1">
      <c r="A37" s="175" t="s">
        <v>341</v>
      </c>
      <c r="B37" s="177">
        <v>3757100</v>
      </c>
      <c r="C37" s="177">
        <v>3374690</v>
      </c>
      <c r="D37" s="174" t="s">
        <v>12</v>
      </c>
      <c r="E37" s="177">
        <f>B37-C37</f>
        <v>382410</v>
      </c>
    </row>
    <row r="38" spans="1:5" s="155" customFormat="1" ht="19.5" customHeight="1">
      <c r="A38" s="180" t="s">
        <v>342</v>
      </c>
      <c r="B38" s="198">
        <v>1875500</v>
      </c>
      <c r="C38" s="198">
        <v>1708323.97</v>
      </c>
      <c r="D38" s="187" t="s">
        <v>12</v>
      </c>
      <c r="E38" s="177">
        <f>B38-C38</f>
        <v>167176.03000000003</v>
      </c>
    </row>
    <row r="39" spans="1:5" s="155" customFormat="1" ht="19.5" customHeight="1">
      <c r="A39" s="199" t="s">
        <v>343</v>
      </c>
      <c r="B39" s="200">
        <v>15000</v>
      </c>
      <c r="C39" s="200">
        <v>15000</v>
      </c>
      <c r="D39" s="201"/>
      <c r="E39" s="202">
        <f>B39-C39</f>
        <v>0</v>
      </c>
    </row>
    <row r="40" spans="1:5" s="155" customFormat="1" ht="19.5" customHeight="1">
      <c r="A40" s="166" t="s">
        <v>344</v>
      </c>
      <c r="B40" s="203">
        <f>SUM(B29:B39)</f>
        <v>22000000</v>
      </c>
      <c r="C40" s="204">
        <f>SUM(C29:C39)</f>
        <v>18482670.23</v>
      </c>
      <c r="D40" s="165" t="s">
        <v>12</v>
      </c>
      <c r="E40" s="205">
        <f>SUM(E29:E39)</f>
        <v>3517329.7700000005</v>
      </c>
    </row>
    <row r="41" spans="1:5" s="155" customFormat="1" ht="19.5" customHeight="1">
      <c r="A41" s="228"/>
      <c r="B41" s="229"/>
      <c r="C41" s="230"/>
      <c r="D41" s="228"/>
      <c r="E41" s="230"/>
    </row>
    <row r="42" spans="1:5" s="154" customFormat="1" ht="19.5" customHeight="1">
      <c r="A42" s="275" t="s">
        <v>286</v>
      </c>
      <c r="B42" s="277" t="s">
        <v>50</v>
      </c>
      <c r="C42" s="277" t="s">
        <v>331</v>
      </c>
      <c r="D42" s="163" t="s">
        <v>310</v>
      </c>
      <c r="E42" s="164" t="s">
        <v>311</v>
      </c>
    </row>
    <row r="43" spans="1:5" s="154" customFormat="1" ht="15" customHeight="1">
      <c r="A43" s="276"/>
      <c r="B43" s="270"/>
      <c r="C43" s="270"/>
      <c r="D43" s="165" t="s">
        <v>12</v>
      </c>
      <c r="E43" s="165" t="s">
        <v>312</v>
      </c>
    </row>
    <row r="44" spans="1:5" s="155" customFormat="1" ht="19.5" customHeight="1">
      <c r="A44" s="191" t="s">
        <v>326</v>
      </c>
      <c r="B44" s="179">
        <v>413200</v>
      </c>
      <c r="C44" s="179">
        <v>413200</v>
      </c>
      <c r="D44" s="178" t="s">
        <v>12</v>
      </c>
      <c r="E44" s="179" t="s">
        <v>12</v>
      </c>
    </row>
    <row r="45" spans="1:5" s="155" customFormat="1" ht="19.5" customHeight="1">
      <c r="A45" s="192" t="s">
        <v>327</v>
      </c>
      <c r="B45" s="179">
        <v>4549600</v>
      </c>
      <c r="C45" s="179">
        <v>4549600</v>
      </c>
      <c r="D45" s="178" t="s">
        <v>12</v>
      </c>
      <c r="E45" s="179" t="s">
        <v>12</v>
      </c>
    </row>
    <row r="46" spans="1:5" s="155" customFormat="1" ht="19.5" customHeight="1">
      <c r="A46" s="192" t="s">
        <v>328</v>
      </c>
      <c r="B46" s="179">
        <v>1389600</v>
      </c>
      <c r="C46" s="179">
        <v>1389600</v>
      </c>
      <c r="D46" s="178"/>
      <c r="E46" s="179"/>
    </row>
    <row r="47" spans="1:5" s="155" customFormat="1" ht="19.5" customHeight="1">
      <c r="A47" s="192" t="s">
        <v>357</v>
      </c>
      <c r="B47" s="179">
        <v>136000</v>
      </c>
      <c r="C47" s="179">
        <v>136000</v>
      </c>
      <c r="D47" s="178" t="s">
        <v>12</v>
      </c>
      <c r="E47" s="179" t="s">
        <v>12</v>
      </c>
    </row>
    <row r="48" spans="1:5" s="155" customFormat="1" ht="19.5" customHeight="1">
      <c r="A48" s="192" t="s">
        <v>358</v>
      </c>
      <c r="B48" s="179">
        <v>1017000</v>
      </c>
      <c r="C48" s="179">
        <v>1017000</v>
      </c>
      <c r="D48" s="178" t="s">
        <v>12</v>
      </c>
      <c r="E48" s="179"/>
    </row>
    <row r="49" spans="1:5" s="155" customFormat="1" ht="19.5" customHeight="1">
      <c r="A49" s="192" t="s">
        <v>359</v>
      </c>
      <c r="B49" s="179"/>
      <c r="C49" s="179"/>
      <c r="D49" s="178"/>
      <c r="E49" s="179"/>
    </row>
    <row r="50" spans="1:5" s="155" customFormat="1" ht="19.5" customHeight="1">
      <c r="A50" s="192" t="s">
        <v>360</v>
      </c>
      <c r="B50" s="179">
        <v>40000</v>
      </c>
      <c r="C50" s="179">
        <v>40000</v>
      </c>
      <c r="D50" s="178" t="s">
        <v>12</v>
      </c>
      <c r="E50" s="179"/>
    </row>
    <row r="51" spans="1:5" s="155" customFormat="1" ht="19.5" customHeight="1">
      <c r="A51" s="218" t="s">
        <v>371</v>
      </c>
      <c r="B51" s="219">
        <v>1030000</v>
      </c>
      <c r="C51" s="219">
        <v>1030000</v>
      </c>
      <c r="D51" s="220" t="s">
        <v>12</v>
      </c>
      <c r="E51" s="219"/>
    </row>
    <row r="52" spans="1:5" s="156" customFormat="1" ht="19.5" customHeight="1">
      <c r="A52" s="193" t="s">
        <v>370</v>
      </c>
      <c r="B52" s="221">
        <f>SUM(B44:B51)</f>
        <v>8575400</v>
      </c>
      <c r="C52" s="221">
        <f>SUM(C44:C51)</f>
        <v>8575400</v>
      </c>
      <c r="D52" s="183" t="s">
        <v>12</v>
      </c>
      <c r="E52" s="185">
        <v>0</v>
      </c>
    </row>
    <row r="53" spans="1:5" s="156" customFormat="1" ht="19.5" customHeight="1">
      <c r="A53" s="188" t="s">
        <v>345</v>
      </c>
      <c r="B53" s="205">
        <f>SUM(B52,B40)</f>
        <v>30575400</v>
      </c>
      <c r="C53" s="205">
        <f>SUM(C52,C40)</f>
        <v>27058070.23</v>
      </c>
      <c r="D53" s="205" t="s">
        <v>12</v>
      </c>
      <c r="E53" s="206">
        <v>0</v>
      </c>
    </row>
    <row r="54" spans="1:5" s="155" customFormat="1" ht="19.5" customHeight="1" thickBot="1">
      <c r="A54" s="207" t="s">
        <v>78</v>
      </c>
      <c r="B54" s="208"/>
      <c r="C54" s="189">
        <f>C27-C53</f>
        <v>1108976.2799999975</v>
      </c>
      <c r="D54" s="209"/>
      <c r="E54" s="210"/>
    </row>
    <row r="55" spans="1:5" s="155" customFormat="1" ht="19.5" customHeight="1" thickTop="1">
      <c r="A55" s="266" t="s">
        <v>346</v>
      </c>
      <c r="B55" s="266"/>
      <c r="C55" s="266"/>
      <c r="D55" s="266"/>
      <c r="E55" s="266"/>
    </row>
    <row r="56" spans="1:5" s="155" customFormat="1" ht="19.5" customHeight="1">
      <c r="A56" s="266" t="s">
        <v>361</v>
      </c>
      <c r="B56" s="266"/>
      <c r="C56" s="266"/>
      <c r="D56" s="266"/>
      <c r="E56" s="266"/>
    </row>
    <row r="57" spans="1:5" s="155" customFormat="1" ht="19.5" customHeight="1">
      <c r="A57" s="266" t="s">
        <v>362</v>
      </c>
      <c r="B57" s="266"/>
      <c r="C57" s="266"/>
      <c r="D57" s="266"/>
      <c r="E57" s="266"/>
    </row>
    <row r="58" spans="1:5" s="155" customFormat="1" ht="19.5" customHeight="1">
      <c r="A58" s="213" t="s">
        <v>364</v>
      </c>
      <c r="B58" s="214" t="s">
        <v>347</v>
      </c>
      <c r="C58" s="215"/>
      <c r="D58" s="212"/>
      <c r="E58" s="210"/>
    </row>
    <row r="59" spans="1:5" s="155" customFormat="1" ht="19.5" customHeight="1">
      <c r="A59" s="213" t="s">
        <v>348</v>
      </c>
      <c r="B59" s="216" t="s">
        <v>189</v>
      </c>
      <c r="C59" s="210"/>
      <c r="D59" s="211"/>
      <c r="E59" s="212"/>
    </row>
    <row r="60" spans="1:5" s="155" customFormat="1" ht="19.5" customHeight="1">
      <c r="A60" s="213" t="s">
        <v>349</v>
      </c>
      <c r="B60" s="210" t="s">
        <v>366</v>
      </c>
      <c r="C60" s="210"/>
      <c r="D60" s="211"/>
      <c r="E60" s="210"/>
    </row>
    <row r="61" spans="1:5" s="155" customFormat="1" ht="19.5" customHeight="1">
      <c r="A61" s="217"/>
      <c r="B61" s="216" t="s">
        <v>367</v>
      </c>
      <c r="C61" s="210"/>
      <c r="D61" s="211"/>
      <c r="E61" s="210"/>
    </row>
    <row r="62" spans="1:5" s="155" customFormat="1" ht="19.5" customHeight="1">
      <c r="A62" s="213" t="s">
        <v>365</v>
      </c>
      <c r="B62" s="213"/>
      <c r="C62" s="213"/>
      <c r="D62" s="213"/>
      <c r="E62" s="213"/>
    </row>
    <row r="63" spans="1:5" s="155" customFormat="1" ht="19.5" customHeight="1">
      <c r="A63" s="215" t="s">
        <v>350</v>
      </c>
      <c r="B63" s="213" t="s">
        <v>368</v>
      </c>
      <c r="C63" s="210"/>
      <c r="D63" s="213"/>
      <c r="E63" s="211"/>
    </row>
    <row r="64" spans="1:5" s="155" customFormat="1" ht="19.5" customHeight="1">
      <c r="A64" s="215"/>
      <c r="B64" s="216" t="s">
        <v>351</v>
      </c>
      <c r="C64" s="210"/>
      <c r="D64" s="213"/>
      <c r="E64" s="211"/>
    </row>
    <row r="65" spans="1:5" s="155" customFormat="1" ht="19.5" customHeight="1">
      <c r="A65" s="215"/>
      <c r="B65" s="216" t="s">
        <v>352</v>
      </c>
      <c r="C65" s="210"/>
      <c r="D65" s="213"/>
      <c r="E65" s="211"/>
    </row>
    <row r="66" spans="1:5" s="155" customFormat="1" ht="19.5" customHeight="1">
      <c r="A66" s="215"/>
      <c r="B66" s="216"/>
      <c r="C66" s="210"/>
      <c r="D66" s="213"/>
      <c r="E66" s="211"/>
    </row>
    <row r="67" spans="1:5" s="155" customFormat="1" ht="19.5" customHeight="1">
      <c r="A67" s="210" t="s">
        <v>353</v>
      </c>
      <c r="B67" s="213" t="s">
        <v>369</v>
      </c>
      <c r="C67" s="213"/>
      <c r="D67" s="213"/>
      <c r="E67" s="213"/>
    </row>
    <row r="68" spans="1:5" s="155" customFormat="1" ht="19.5" customHeight="1">
      <c r="A68" s="213"/>
      <c r="B68" s="213" t="s">
        <v>372</v>
      </c>
      <c r="C68" s="213"/>
      <c r="D68" s="213"/>
      <c r="E68" s="213"/>
    </row>
    <row r="69" spans="1:5" s="155" customFormat="1" ht="19.5" customHeight="1">
      <c r="A69" s="158"/>
      <c r="B69" s="160"/>
      <c r="C69" s="158"/>
      <c r="D69" s="159"/>
      <c r="E69" s="158"/>
    </row>
    <row r="70" s="155" customFormat="1" ht="19.5" customHeight="1">
      <c r="A70" s="158"/>
    </row>
    <row r="71" s="155" customFormat="1" ht="19.5" customHeight="1">
      <c r="A71" s="158"/>
    </row>
    <row r="72" spans="1:5" s="155" customFormat="1" ht="24.75" customHeight="1">
      <c r="A72" s="158"/>
      <c r="B72" s="160"/>
      <c r="C72" s="158"/>
      <c r="E72" s="159"/>
    </row>
    <row r="73" spans="1:5" s="155" customFormat="1" ht="24.75" customHeight="1">
      <c r="A73" s="158"/>
      <c r="B73" s="160"/>
      <c r="C73" s="158"/>
      <c r="D73" s="159"/>
      <c r="E73" s="158"/>
    </row>
    <row r="74" spans="1:5" s="155" customFormat="1" ht="28.5" customHeight="1">
      <c r="A74" s="158"/>
      <c r="B74" s="160"/>
      <c r="C74" s="158"/>
      <c r="D74" s="159"/>
      <c r="E74" s="158"/>
    </row>
    <row r="75" spans="1:5" s="155" customFormat="1" ht="28.5" customHeight="1">
      <c r="A75" s="157"/>
      <c r="B75" s="160"/>
      <c r="C75" s="158"/>
      <c r="D75" s="159"/>
      <c r="E75" s="158"/>
    </row>
    <row r="76" spans="1:5" s="155" customFormat="1" ht="28.5" customHeight="1">
      <c r="A76" s="157"/>
      <c r="B76" s="160"/>
      <c r="C76" s="158"/>
      <c r="D76" s="159"/>
      <c r="E76" s="158"/>
    </row>
    <row r="77" spans="1:5" s="155" customFormat="1" ht="28.5" customHeight="1">
      <c r="A77" s="157"/>
      <c r="B77" s="160"/>
      <c r="C77" s="158"/>
      <c r="D77" s="159"/>
      <c r="E77" s="158"/>
    </row>
    <row r="78" spans="1:5" s="155" customFormat="1" ht="28.5" customHeight="1">
      <c r="A78" s="157"/>
      <c r="B78" s="160"/>
      <c r="C78" s="158"/>
      <c r="D78" s="159"/>
      <c r="E78" s="158"/>
    </row>
    <row r="79" spans="1:5" s="155" customFormat="1" ht="28.5" customHeight="1">
      <c r="A79" s="157"/>
      <c r="B79" s="160"/>
      <c r="C79" s="158"/>
      <c r="D79" s="159"/>
      <c r="E79" s="158"/>
    </row>
    <row r="80" spans="1:5" s="155" customFormat="1" ht="28.5" customHeight="1">
      <c r="A80" s="157"/>
      <c r="B80" s="160"/>
      <c r="C80" s="158"/>
      <c r="D80" s="159"/>
      <c r="E80" s="158"/>
    </row>
    <row r="81" spans="1:5" s="155" customFormat="1" ht="28.5" customHeight="1">
      <c r="A81" s="157"/>
      <c r="B81" s="160"/>
      <c r="C81" s="158"/>
      <c r="D81" s="159"/>
      <c r="E81" s="158"/>
    </row>
    <row r="82" spans="1:5" s="155" customFormat="1" ht="28.5" customHeight="1">
      <c r="A82" s="157"/>
      <c r="B82" s="160"/>
      <c r="C82" s="158"/>
      <c r="D82" s="159"/>
      <c r="E82" s="158"/>
    </row>
    <row r="83" spans="1:5" s="155" customFormat="1" ht="28.5" customHeight="1">
      <c r="A83" s="157"/>
      <c r="B83" s="160"/>
      <c r="C83" s="158"/>
      <c r="D83" s="159"/>
      <c r="E83" s="158"/>
    </row>
    <row r="84" spans="1:5" s="155" customFormat="1" ht="28.5" customHeight="1">
      <c r="A84" s="157"/>
      <c r="B84" s="160"/>
      <c r="C84" s="158"/>
      <c r="D84" s="159"/>
      <c r="E84" s="158"/>
    </row>
  </sheetData>
  <sheetProtection/>
  <mergeCells count="12">
    <mergeCell ref="A56:E56"/>
    <mergeCell ref="A57:E57"/>
    <mergeCell ref="A42:A43"/>
    <mergeCell ref="B42:B43"/>
    <mergeCell ref="C42:C43"/>
    <mergeCell ref="A55:E55"/>
    <mergeCell ref="A4:A5"/>
    <mergeCell ref="B4:B5"/>
    <mergeCell ref="C4:C5"/>
    <mergeCell ref="A1:E1"/>
    <mergeCell ref="A2:E2"/>
    <mergeCell ref="A3:E3"/>
  </mergeCells>
  <printOptions/>
  <pageMargins left="0.49" right="0.19" top="0.34" bottom="0.3" header="0.32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0" sqref="B10"/>
    </sheetView>
  </sheetViews>
  <sheetFormatPr defaultColWidth="9.140625" defaultRowHeight="12.75"/>
  <cols>
    <col min="1" max="1" width="13.421875" style="4" customWidth="1"/>
    <col min="2" max="2" width="20.00390625" style="4" customWidth="1"/>
    <col min="3" max="3" width="18.421875" style="4" customWidth="1"/>
    <col min="4" max="4" width="20.28125" style="4" customWidth="1"/>
    <col min="5" max="5" width="22.8515625" style="4" customWidth="1"/>
    <col min="6" max="6" width="18.421875" style="4" customWidth="1"/>
    <col min="7" max="7" width="13.7109375" style="32" customWidth="1"/>
    <col min="8" max="8" width="4.57421875" style="1" customWidth="1"/>
    <col min="9" max="16384" width="9.140625" style="1" customWidth="1"/>
  </cols>
  <sheetData>
    <row r="1" spans="1:8" ht="24">
      <c r="A1" s="274" t="s">
        <v>0</v>
      </c>
      <c r="B1" s="274"/>
      <c r="C1" s="274"/>
      <c r="D1" s="274"/>
      <c r="E1" s="274"/>
      <c r="F1" s="274"/>
      <c r="G1" s="274"/>
      <c r="H1" s="274"/>
    </row>
    <row r="2" spans="1:8" ht="24">
      <c r="A2" s="274" t="s">
        <v>28</v>
      </c>
      <c r="B2" s="274"/>
      <c r="C2" s="274"/>
      <c r="D2" s="274"/>
      <c r="E2" s="274"/>
      <c r="F2" s="274"/>
      <c r="G2" s="274"/>
      <c r="H2" s="274"/>
    </row>
    <row r="3" spans="1:8" ht="24">
      <c r="A3" s="274" t="s">
        <v>29</v>
      </c>
      <c r="B3" s="274"/>
      <c r="C3" s="274"/>
      <c r="D3" s="274"/>
      <c r="E3" s="274"/>
      <c r="F3" s="274"/>
      <c r="G3" s="274"/>
      <c r="H3" s="274"/>
    </row>
    <row r="4" spans="1:4" ht="24">
      <c r="A4" s="3"/>
      <c r="B4" s="3"/>
      <c r="C4" s="3"/>
      <c r="D4" s="3"/>
    </row>
    <row r="5" spans="1:4" ht="24">
      <c r="A5" s="279" t="s">
        <v>166</v>
      </c>
      <c r="B5" s="279"/>
      <c r="C5" s="3"/>
      <c r="D5" s="3"/>
    </row>
    <row r="6" spans="1:8" ht="24">
      <c r="A6" s="12" t="s">
        <v>70</v>
      </c>
      <c r="B6" s="12" t="s">
        <v>71</v>
      </c>
      <c r="C6" s="12" t="s">
        <v>72</v>
      </c>
      <c r="D6" s="12" t="s">
        <v>49</v>
      </c>
      <c r="E6" s="12" t="s">
        <v>73</v>
      </c>
      <c r="F6" s="12" t="s">
        <v>74</v>
      </c>
      <c r="G6" s="278" t="s">
        <v>35</v>
      </c>
      <c r="H6" s="278"/>
    </row>
    <row r="7" spans="1:8" ht="24">
      <c r="A7" s="35" t="s">
        <v>149</v>
      </c>
      <c r="B7" s="28" t="s">
        <v>150</v>
      </c>
      <c r="C7" s="28" t="s">
        <v>92</v>
      </c>
      <c r="D7" s="28" t="s">
        <v>43</v>
      </c>
      <c r="E7" s="35" t="s">
        <v>151</v>
      </c>
      <c r="F7" s="10"/>
      <c r="G7" s="31">
        <v>74801</v>
      </c>
      <c r="H7" s="10">
        <v>44</v>
      </c>
    </row>
    <row r="8" spans="1:8" ht="24">
      <c r="A8" s="36"/>
      <c r="B8" s="30"/>
      <c r="C8" s="30" t="s">
        <v>152</v>
      </c>
      <c r="D8" s="30"/>
      <c r="E8" s="36"/>
      <c r="F8" s="8"/>
      <c r="G8" s="33"/>
      <c r="H8" s="9"/>
    </row>
    <row r="9" spans="1:8" ht="24">
      <c r="A9" s="35" t="s">
        <v>149</v>
      </c>
      <c r="B9" s="28" t="s">
        <v>153</v>
      </c>
      <c r="C9" s="28" t="s">
        <v>154</v>
      </c>
      <c r="D9" s="28" t="s">
        <v>46</v>
      </c>
      <c r="E9" s="35" t="s">
        <v>155</v>
      </c>
      <c r="F9" s="10"/>
      <c r="G9" s="31">
        <v>93000</v>
      </c>
      <c r="H9" s="10" t="s">
        <v>12</v>
      </c>
    </row>
    <row r="10" spans="1:8" ht="24">
      <c r="A10" s="36"/>
      <c r="B10" s="8"/>
      <c r="C10" s="8"/>
      <c r="D10" s="29"/>
      <c r="E10" s="8"/>
      <c r="F10" s="8"/>
      <c r="G10" s="33"/>
      <c r="H10" s="9"/>
    </row>
    <row r="11" spans="1:8" ht="24">
      <c r="A11" s="35" t="s">
        <v>149</v>
      </c>
      <c r="B11" s="28" t="s">
        <v>153</v>
      </c>
      <c r="C11" s="35" t="s">
        <v>154</v>
      </c>
      <c r="D11" s="11" t="s">
        <v>46</v>
      </c>
      <c r="E11" s="37" t="s">
        <v>156</v>
      </c>
      <c r="F11" s="10"/>
      <c r="G11" s="31">
        <v>299900</v>
      </c>
      <c r="H11" s="10" t="s">
        <v>12</v>
      </c>
    </row>
    <row r="12" spans="1:8" ht="24">
      <c r="A12" s="8"/>
      <c r="B12" s="38"/>
      <c r="C12" s="8"/>
      <c r="D12" s="8"/>
      <c r="E12" s="8"/>
      <c r="F12" s="8"/>
      <c r="G12" s="33"/>
      <c r="H12" s="9"/>
    </row>
    <row r="13" spans="1:8" ht="24">
      <c r="A13" s="10" t="s">
        <v>149</v>
      </c>
      <c r="B13" s="35" t="s">
        <v>150</v>
      </c>
      <c r="C13" s="35" t="s">
        <v>157</v>
      </c>
      <c r="D13" s="35" t="s">
        <v>46</v>
      </c>
      <c r="E13" s="35" t="s">
        <v>156</v>
      </c>
      <c r="F13" s="10"/>
      <c r="G13" s="31">
        <v>99000</v>
      </c>
      <c r="H13" s="10" t="s">
        <v>12</v>
      </c>
    </row>
    <row r="14" spans="1:8" ht="24">
      <c r="A14" s="8"/>
      <c r="B14" s="8"/>
      <c r="C14" s="36" t="s">
        <v>158</v>
      </c>
      <c r="D14" s="36"/>
      <c r="E14" s="36"/>
      <c r="F14" s="8"/>
      <c r="G14" s="33"/>
      <c r="H14" s="9"/>
    </row>
    <row r="15" spans="1:8" ht="24">
      <c r="A15" s="35" t="s">
        <v>149</v>
      </c>
      <c r="B15" s="35" t="s">
        <v>153</v>
      </c>
      <c r="C15" s="35" t="s">
        <v>154</v>
      </c>
      <c r="D15" s="35" t="s">
        <v>46</v>
      </c>
      <c r="E15" s="35" t="s">
        <v>159</v>
      </c>
      <c r="F15" s="35"/>
      <c r="G15" s="31">
        <v>191000</v>
      </c>
      <c r="H15" s="10" t="s">
        <v>12</v>
      </c>
    </row>
    <row r="16" spans="1:8" ht="24">
      <c r="A16" s="8"/>
      <c r="B16" s="38"/>
      <c r="C16" s="8"/>
      <c r="D16" s="8"/>
      <c r="E16" s="8"/>
      <c r="F16" s="8"/>
      <c r="G16" s="33"/>
      <c r="H16" s="9"/>
    </row>
    <row r="17" spans="1:8" ht="24">
      <c r="A17" s="10" t="s">
        <v>149</v>
      </c>
      <c r="B17" s="35" t="s">
        <v>160</v>
      </c>
      <c r="C17" s="35" t="s">
        <v>93</v>
      </c>
      <c r="D17" s="35" t="s">
        <v>41</v>
      </c>
      <c r="E17" s="35" t="s">
        <v>161</v>
      </c>
      <c r="F17" s="10"/>
      <c r="G17" s="31">
        <v>562784</v>
      </c>
      <c r="H17" s="10" t="s">
        <v>12</v>
      </c>
    </row>
    <row r="18" spans="1:8" ht="24">
      <c r="A18" s="6"/>
      <c r="B18" s="6"/>
      <c r="C18" s="6"/>
      <c r="D18" s="39"/>
      <c r="E18" s="39" t="s">
        <v>162</v>
      </c>
      <c r="F18" s="6"/>
      <c r="G18" s="34"/>
      <c r="H18" s="7"/>
    </row>
    <row r="19" spans="1:8" ht="24">
      <c r="A19" s="8"/>
      <c r="B19" s="8"/>
      <c r="C19" s="8"/>
      <c r="D19" s="36"/>
      <c r="E19" s="36" t="s">
        <v>163</v>
      </c>
      <c r="F19" s="8"/>
      <c r="G19" s="33"/>
      <c r="H19" s="9"/>
    </row>
    <row r="20" spans="1:8" ht="24">
      <c r="A20" s="10" t="s">
        <v>164</v>
      </c>
      <c r="B20" s="35" t="s">
        <v>40</v>
      </c>
      <c r="C20" s="35" t="s">
        <v>40</v>
      </c>
      <c r="D20" s="35" t="s">
        <v>40</v>
      </c>
      <c r="E20" s="35" t="s">
        <v>145</v>
      </c>
      <c r="F20" s="10"/>
      <c r="G20" s="31">
        <v>370</v>
      </c>
      <c r="H20" s="10" t="s">
        <v>12</v>
      </c>
    </row>
    <row r="21" spans="1:8" ht="24">
      <c r="A21" s="6" t="s">
        <v>165</v>
      </c>
      <c r="B21" s="6"/>
      <c r="C21" s="6"/>
      <c r="D21" s="39"/>
      <c r="E21" s="39"/>
      <c r="F21" s="6"/>
      <c r="G21" s="33"/>
      <c r="H21" s="9"/>
    </row>
    <row r="22" spans="1:8" ht="24">
      <c r="A22" s="267" t="s">
        <v>48</v>
      </c>
      <c r="B22" s="268"/>
      <c r="C22" s="268"/>
      <c r="D22" s="268"/>
      <c r="E22" s="268"/>
      <c r="F22" s="269"/>
      <c r="G22" s="40">
        <f>SUM(G7:G20)</f>
        <v>1320855</v>
      </c>
      <c r="H22" s="41">
        <v>44</v>
      </c>
    </row>
  </sheetData>
  <sheetProtection/>
  <mergeCells count="6">
    <mergeCell ref="A22:F22"/>
    <mergeCell ref="A1:H1"/>
    <mergeCell ref="A2:H2"/>
    <mergeCell ref="A3:H3"/>
    <mergeCell ref="G6:H6"/>
    <mergeCell ref="A5:B5"/>
  </mergeCells>
  <printOptions/>
  <pageMargins left="0.75" right="0.36" top="0.49" bottom="0.1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8" sqref="B8"/>
    </sheetView>
  </sheetViews>
  <sheetFormatPr defaultColWidth="9.140625" defaultRowHeight="12.75"/>
  <cols>
    <col min="1" max="1" width="12.00390625" style="1" customWidth="1"/>
    <col min="2" max="2" width="24.8515625" style="1" customWidth="1"/>
    <col min="3" max="3" width="21.421875" style="1" customWidth="1"/>
    <col min="4" max="4" width="16.140625" style="23" customWidth="1"/>
    <col min="5" max="5" width="11.28125" style="1" customWidth="1"/>
    <col min="6" max="16384" width="9.140625" style="1" customWidth="1"/>
  </cols>
  <sheetData>
    <row r="1" spans="1:5" ht="24">
      <c r="A1" s="274" t="s">
        <v>0</v>
      </c>
      <c r="B1" s="274"/>
      <c r="C1" s="274"/>
      <c r="D1" s="274"/>
      <c r="E1" s="274"/>
    </row>
    <row r="2" spans="1:5" ht="24">
      <c r="A2" s="274" t="s">
        <v>28</v>
      </c>
      <c r="B2" s="274"/>
      <c r="C2" s="274"/>
      <c r="D2" s="274"/>
      <c r="E2" s="274"/>
    </row>
    <row r="3" spans="1:5" ht="24">
      <c r="A3" s="274" t="s">
        <v>29</v>
      </c>
      <c r="B3" s="274"/>
      <c r="C3" s="274"/>
      <c r="D3" s="274"/>
      <c r="E3" s="274"/>
    </row>
    <row r="4" spans="1:4" ht="24">
      <c r="A4" s="4"/>
      <c r="B4" s="4"/>
      <c r="C4" s="4"/>
      <c r="D4" s="27"/>
    </row>
    <row r="5" ht="24">
      <c r="A5" s="2" t="s">
        <v>182</v>
      </c>
    </row>
    <row r="6" spans="2:4" ht="24">
      <c r="B6" s="1" t="s">
        <v>75</v>
      </c>
      <c r="D6" s="23">
        <v>13693.17</v>
      </c>
    </row>
    <row r="7" spans="2:4" ht="24">
      <c r="B7" s="5" t="s">
        <v>200</v>
      </c>
      <c r="C7" s="5"/>
      <c r="D7" s="26">
        <v>262419</v>
      </c>
    </row>
    <row r="8" spans="2:4" ht="24">
      <c r="B8" s="5" t="s">
        <v>199</v>
      </c>
      <c r="C8" s="5"/>
      <c r="D8" s="26">
        <v>819367.67</v>
      </c>
    </row>
    <row r="9" spans="2:4" ht="24">
      <c r="B9" s="5" t="s">
        <v>76</v>
      </c>
      <c r="C9" s="5"/>
      <c r="D9" s="26">
        <v>2438.58</v>
      </c>
    </row>
    <row r="10" spans="2:4" ht="24">
      <c r="B10" s="1" t="s">
        <v>179</v>
      </c>
      <c r="D10" s="26">
        <v>774</v>
      </c>
    </row>
    <row r="11" spans="2:4" ht="24">
      <c r="B11" s="1" t="s">
        <v>180</v>
      </c>
      <c r="D11" s="26">
        <v>558000</v>
      </c>
    </row>
    <row r="12" spans="2:4" ht="24.75" thickBot="1">
      <c r="B12" s="3" t="s">
        <v>48</v>
      </c>
      <c r="D12" s="25">
        <f>SUM(D6:D11)</f>
        <v>1656692.4200000002</v>
      </c>
    </row>
    <row r="13" ht="24.75" thickTop="1"/>
    <row r="16" ht="24">
      <c r="B16" s="2"/>
    </row>
  </sheetData>
  <sheetProtection/>
  <mergeCells count="3">
    <mergeCell ref="A1:E1"/>
    <mergeCell ref="A2:E2"/>
    <mergeCell ref="A3:E3"/>
  </mergeCells>
  <printOptions/>
  <pageMargins left="1.01" right="0.36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 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Sma_tr.  Peter.</dc:creator>
  <cp:keywords/>
  <dc:description/>
  <cp:lastModifiedBy>Sma_tr.  Peter.</cp:lastModifiedBy>
  <cp:lastPrinted>2015-10-22T07:25:54Z</cp:lastPrinted>
  <dcterms:created xsi:type="dcterms:W3CDTF">2015-09-23T04:00:44Z</dcterms:created>
  <dcterms:modified xsi:type="dcterms:W3CDTF">2015-10-22T07:27:03Z</dcterms:modified>
  <cp:category/>
  <cp:version/>
  <cp:contentType/>
  <cp:contentStatus/>
</cp:coreProperties>
</file>